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prh.local\clients\PAZ\Akademija\Odjel za financije\PLANOVI FINANCIJSKI\2023 PRORACUN\9.2022\final\"/>
    </mc:Choice>
  </mc:AlternateContent>
  <bookViews>
    <workbookView xWindow="0" yWindow="0" windowWidth="28800" windowHeight="11310"/>
  </bookViews>
  <sheets>
    <sheet name="10910 - PRORAČUN 2023.-202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3" i="1" l="1"/>
  <c r="G27" i="1" l="1"/>
  <c r="E134" i="1" l="1"/>
  <c r="G134" i="1"/>
  <c r="C134" i="1"/>
  <c r="D135" i="1"/>
  <c r="F135" i="1"/>
  <c r="H135" i="1"/>
  <c r="E49" i="1" l="1"/>
  <c r="H269" i="1" l="1"/>
  <c r="H267" i="1"/>
  <c r="H265" i="1"/>
  <c r="H262" i="1"/>
  <c r="H260" i="1"/>
  <c r="H259" i="1" s="1"/>
  <c r="H258" i="1"/>
  <c r="H254" i="1"/>
  <c r="H253" i="1"/>
  <c r="H251" i="1"/>
  <c r="H250" i="1" s="1"/>
  <c r="H249" i="1"/>
  <c r="H248" i="1"/>
  <c r="H247" i="1"/>
  <c r="H246" i="1"/>
  <c r="H244" i="1"/>
  <c r="H243" i="1" s="1"/>
  <c r="H242" i="1"/>
  <c r="H241" i="1" s="1"/>
  <c r="H238" i="1"/>
  <c r="H237" i="1" s="1"/>
  <c r="H236" i="1"/>
  <c r="H235" i="1" s="1"/>
  <c r="H234" i="1"/>
  <c r="H232" i="1"/>
  <c r="H231" i="1"/>
  <c r="H230" i="1"/>
  <c r="H229" i="1"/>
  <c r="H228" i="1"/>
  <c r="H226" i="1"/>
  <c r="H224" i="1"/>
  <c r="H223" i="1" s="1"/>
  <c r="H222" i="1"/>
  <c r="H220" i="1"/>
  <c r="H217" i="1"/>
  <c r="H215" i="1"/>
  <c r="H214" i="1" s="1"/>
  <c r="H213" i="1"/>
  <c r="H212" i="1" s="1"/>
  <c r="H211" i="1"/>
  <c r="H210" i="1"/>
  <c r="H209" i="1"/>
  <c r="H208" i="1"/>
  <c r="H207" i="1"/>
  <c r="H205" i="1"/>
  <c r="H203" i="1"/>
  <c r="H202" i="1" s="1"/>
  <c r="H201" i="1"/>
  <c r="H199" i="1"/>
  <c r="H195" i="1"/>
  <c r="H193" i="1"/>
  <c r="H192" i="1" s="1"/>
  <c r="H191" i="1"/>
  <c r="H190" i="1"/>
  <c r="H189" i="1"/>
  <c r="H188" i="1"/>
  <c r="H186" i="1"/>
  <c r="H185" i="1" s="1"/>
  <c r="H184" i="1"/>
  <c r="H182" i="1"/>
  <c r="H181" i="1" s="1"/>
  <c r="H179" i="1"/>
  <c r="H178" i="1" s="1"/>
  <c r="H177" i="1"/>
  <c r="H175" i="1"/>
  <c r="H174" i="1"/>
  <c r="H173" i="1"/>
  <c r="H172" i="1"/>
  <c r="H170" i="1"/>
  <c r="H168" i="1"/>
  <c r="H166" i="1"/>
  <c r="H162" i="1"/>
  <c r="H160" i="1"/>
  <c r="H159" i="1" s="1"/>
  <c r="H158" i="1"/>
  <c r="H157" i="1"/>
  <c r="H155" i="1"/>
  <c r="H154" i="1" s="1"/>
  <c r="H151" i="1"/>
  <c r="H150" i="1" s="1"/>
  <c r="H149" i="1"/>
  <c r="H148" i="1"/>
  <c r="H147" i="1"/>
  <c r="H145" i="1"/>
  <c r="H144" i="1"/>
  <c r="H143" i="1"/>
  <c r="H142" i="1"/>
  <c r="H141" i="1"/>
  <c r="H139" i="1"/>
  <c r="H136" i="1"/>
  <c r="H134" i="1" s="1"/>
  <c r="H133" i="1"/>
  <c r="H132" i="1" s="1"/>
  <c r="H131" i="1"/>
  <c r="H130" i="1"/>
  <c r="H129" i="1"/>
  <c r="H127" i="1"/>
  <c r="H126" i="1" s="1"/>
  <c r="H123" i="1"/>
  <c r="H122" i="1" s="1"/>
  <c r="H121" i="1"/>
  <c r="H120" i="1"/>
  <c r="H119" i="1"/>
  <c r="H117" i="1"/>
  <c r="H115" i="1"/>
  <c r="H114" i="1"/>
  <c r="H113" i="1"/>
  <c r="H112" i="1"/>
  <c r="H111" i="1"/>
  <c r="H110" i="1"/>
  <c r="H108" i="1"/>
  <c r="H106" i="1"/>
  <c r="H105" i="1"/>
  <c r="H104" i="1"/>
  <c r="H103" i="1"/>
  <c r="H102" i="1"/>
  <c r="H101" i="1"/>
  <c r="H100" i="1"/>
  <c r="H99" i="1"/>
  <c r="H97" i="1"/>
  <c r="H96" i="1"/>
  <c r="H95" i="1"/>
  <c r="H93" i="1"/>
  <c r="H92" i="1"/>
  <c r="H91" i="1"/>
  <c r="H90" i="1"/>
  <c r="H88" i="1"/>
  <c r="H86" i="1"/>
  <c r="H85" i="1" s="1"/>
  <c r="H84" i="1"/>
  <c r="H83" i="1"/>
  <c r="H79" i="1"/>
  <c r="H78" i="1" s="1"/>
  <c r="H77" i="1"/>
  <c r="H76" i="1"/>
  <c r="H75" i="1"/>
  <c r="H73" i="1"/>
  <c r="H69" i="1"/>
  <c r="H68" i="1" s="1"/>
  <c r="H67" i="1"/>
  <c r="H66" i="1"/>
  <c r="H64" i="1"/>
  <c r="H61" i="1"/>
  <c r="H59" i="1"/>
  <c r="H57" i="1" s="1"/>
  <c r="H58" i="1"/>
  <c r="H56" i="1"/>
  <c r="H53" i="1"/>
  <c r="H51" i="1"/>
  <c r="H50" i="1"/>
  <c r="H48" i="1"/>
  <c r="H47" i="1" s="1"/>
  <c r="H46" i="1"/>
  <c r="H45" i="1" s="1"/>
  <c r="H43" i="1"/>
  <c r="H42" i="1" s="1"/>
  <c r="H41" i="1"/>
  <c r="H40" i="1" s="1"/>
  <c r="H39" i="1"/>
  <c r="H37" i="1"/>
  <c r="H35" i="1"/>
  <c r="H33" i="1"/>
  <c r="H32" i="1" s="1"/>
  <c r="H30" i="1"/>
  <c r="H28" i="1"/>
  <c r="H26" i="1"/>
  <c r="H25" i="1"/>
  <c r="H24" i="1"/>
  <c r="F269" i="1"/>
  <c r="F267" i="1"/>
  <c r="F265" i="1"/>
  <c r="F262" i="1"/>
  <c r="F260" i="1"/>
  <c r="F258" i="1"/>
  <c r="F254" i="1"/>
  <c r="F253" i="1"/>
  <c r="F251" i="1"/>
  <c r="F249" i="1"/>
  <c r="F248" i="1"/>
  <c r="F247" i="1"/>
  <c r="F246" i="1"/>
  <c r="F244" i="1"/>
  <c r="F242" i="1"/>
  <c r="F238" i="1"/>
  <c r="F236" i="1"/>
  <c r="F234" i="1"/>
  <c r="F232" i="1"/>
  <c r="F231" i="1"/>
  <c r="F230" i="1"/>
  <c r="F229" i="1"/>
  <c r="F228" i="1"/>
  <c r="F226" i="1"/>
  <c r="F224" i="1"/>
  <c r="F222" i="1"/>
  <c r="F220" i="1"/>
  <c r="F217" i="1"/>
  <c r="F215" i="1"/>
  <c r="F213" i="1"/>
  <c r="F211" i="1"/>
  <c r="F210" i="1"/>
  <c r="F209" i="1"/>
  <c r="F208" i="1"/>
  <c r="F207" i="1"/>
  <c r="F205" i="1"/>
  <c r="F203" i="1"/>
  <c r="F201" i="1"/>
  <c r="F199" i="1"/>
  <c r="F195" i="1"/>
  <c r="F193" i="1"/>
  <c r="F191" i="1"/>
  <c r="F190" i="1"/>
  <c r="F189" i="1"/>
  <c r="F188" i="1"/>
  <c r="F186" i="1"/>
  <c r="F184" i="1"/>
  <c r="F182" i="1"/>
  <c r="F179" i="1"/>
  <c r="F177" i="1"/>
  <c r="F175" i="1"/>
  <c r="F174" i="1"/>
  <c r="F173" i="1"/>
  <c r="F172" i="1"/>
  <c r="F170" i="1"/>
  <c r="F168" i="1"/>
  <c r="F166" i="1"/>
  <c r="F162" i="1"/>
  <c r="F160" i="1"/>
  <c r="F158" i="1"/>
  <c r="F157" i="1"/>
  <c r="F155" i="1"/>
  <c r="F151" i="1"/>
  <c r="F149" i="1"/>
  <c r="F148" i="1"/>
  <c r="F147" i="1"/>
  <c r="F145" i="1"/>
  <c r="F144" i="1"/>
  <c r="F143" i="1"/>
  <c r="F142" i="1"/>
  <c r="F141" i="1"/>
  <c r="F139" i="1"/>
  <c r="F136" i="1"/>
  <c r="F134" i="1" s="1"/>
  <c r="F133" i="1"/>
  <c r="F131" i="1"/>
  <c r="F130" i="1"/>
  <c r="F129" i="1"/>
  <c r="F127" i="1"/>
  <c r="F123" i="1"/>
  <c r="F121" i="1"/>
  <c r="F120" i="1"/>
  <c r="F119" i="1"/>
  <c r="F117" i="1"/>
  <c r="F115" i="1"/>
  <c r="F114" i="1"/>
  <c r="F113" i="1"/>
  <c r="F112" i="1"/>
  <c r="F111" i="1"/>
  <c r="F110" i="1"/>
  <c r="F108" i="1"/>
  <c r="F106" i="1"/>
  <c r="F105" i="1"/>
  <c r="F104" i="1"/>
  <c r="F103" i="1"/>
  <c r="F102" i="1"/>
  <c r="F101" i="1"/>
  <c r="F100" i="1"/>
  <c r="F99" i="1"/>
  <c r="F97" i="1"/>
  <c r="F96" i="1"/>
  <c r="F95" i="1"/>
  <c r="F93" i="1"/>
  <c r="F92" i="1"/>
  <c r="F91" i="1"/>
  <c r="F90" i="1"/>
  <c r="F88" i="1"/>
  <c r="F86" i="1"/>
  <c r="F84" i="1"/>
  <c r="F83" i="1"/>
  <c r="F79" i="1"/>
  <c r="F77" i="1"/>
  <c r="F76" i="1"/>
  <c r="F75" i="1"/>
  <c r="F73" i="1"/>
  <c r="F69" i="1"/>
  <c r="F67" i="1"/>
  <c r="F66" i="1"/>
  <c r="F64" i="1"/>
  <c r="F61" i="1"/>
  <c r="F59" i="1"/>
  <c r="F58" i="1"/>
  <c r="F56" i="1"/>
  <c r="F53" i="1"/>
  <c r="F51" i="1"/>
  <c r="F50" i="1"/>
  <c r="F48" i="1"/>
  <c r="F46" i="1"/>
  <c r="F43" i="1"/>
  <c r="F41" i="1"/>
  <c r="F39" i="1"/>
  <c r="F37" i="1"/>
  <c r="F35" i="1"/>
  <c r="F33" i="1"/>
  <c r="F30" i="1"/>
  <c r="F28" i="1"/>
  <c r="F26" i="1"/>
  <c r="F25" i="1"/>
  <c r="F24" i="1"/>
  <c r="D269" i="1"/>
  <c r="D268" i="1" s="1"/>
  <c r="D267" i="1"/>
  <c r="D266" i="1" s="1"/>
  <c r="D265" i="1"/>
  <c r="D264" i="1" s="1"/>
  <c r="D262" i="1"/>
  <c r="D260" i="1"/>
  <c r="D259" i="1" s="1"/>
  <c r="D258" i="1"/>
  <c r="D254" i="1"/>
  <c r="D253" i="1"/>
  <c r="D251" i="1"/>
  <c r="D250" i="1" s="1"/>
  <c r="D249" i="1"/>
  <c r="D248" i="1"/>
  <c r="D247" i="1"/>
  <c r="D246" i="1"/>
  <c r="D244" i="1"/>
  <c r="D243" i="1" s="1"/>
  <c r="D242" i="1"/>
  <c r="D241" i="1" s="1"/>
  <c r="D238" i="1"/>
  <c r="D236" i="1"/>
  <c r="D234" i="1"/>
  <c r="D232" i="1"/>
  <c r="D231" i="1"/>
  <c r="D230" i="1"/>
  <c r="D229" i="1"/>
  <c r="D228" i="1"/>
  <c r="D227" i="1" s="1"/>
  <c r="D226" i="1"/>
  <c r="D225" i="1" s="1"/>
  <c r="D224" i="1"/>
  <c r="D223" i="1" s="1"/>
  <c r="D222" i="1"/>
  <c r="D221" i="1" s="1"/>
  <c r="D220" i="1"/>
  <c r="D217" i="1"/>
  <c r="D216" i="1" s="1"/>
  <c r="D215" i="1"/>
  <c r="D213" i="1"/>
  <c r="D211" i="1"/>
  <c r="D210" i="1"/>
  <c r="D209" i="1"/>
  <c r="D208" i="1"/>
  <c r="D207" i="1"/>
  <c r="D205" i="1"/>
  <c r="D203" i="1"/>
  <c r="D201" i="1"/>
  <c r="D199" i="1"/>
  <c r="D198" i="1" s="1"/>
  <c r="D195" i="1"/>
  <c r="D194" i="1" s="1"/>
  <c r="D193" i="1"/>
  <c r="D192" i="1" s="1"/>
  <c r="D191" i="1"/>
  <c r="D190" i="1"/>
  <c r="D189" i="1"/>
  <c r="D188" i="1"/>
  <c r="D186" i="1"/>
  <c r="D184" i="1"/>
  <c r="D183" i="1" s="1"/>
  <c r="D182" i="1"/>
  <c r="D179" i="1"/>
  <c r="D177" i="1"/>
  <c r="D175" i="1"/>
  <c r="D174" i="1"/>
  <c r="D173" i="1"/>
  <c r="D172" i="1"/>
  <c r="D170" i="1"/>
  <c r="D169" i="1" s="1"/>
  <c r="D168" i="1"/>
  <c r="D167" i="1" s="1"/>
  <c r="D166" i="1"/>
  <c r="D162" i="1"/>
  <c r="D161" i="1" s="1"/>
  <c r="D160" i="1"/>
  <c r="D159" i="1" s="1"/>
  <c r="D158" i="1"/>
  <c r="D156" i="1" s="1"/>
  <c r="D157" i="1"/>
  <c r="D155" i="1"/>
  <c r="D151" i="1"/>
  <c r="D150" i="1" s="1"/>
  <c r="D149" i="1"/>
  <c r="D148" i="1"/>
  <c r="D147" i="1"/>
  <c r="D145" i="1"/>
  <c r="D144" i="1"/>
  <c r="D143" i="1"/>
  <c r="D142" i="1"/>
  <c r="D141" i="1"/>
  <c r="D139" i="1"/>
  <c r="D138" i="1" s="1"/>
  <c r="D136" i="1"/>
  <c r="D134" i="1" s="1"/>
  <c r="D133" i="1"/>
  <c r="D131" i="1"/>
  <c r="D130" i="1"/>
  <c r="D128" i="1" s="1"/>
  <c r="D129" i="1"/>
  <c r="D127" i="1"/>
  <c r="D126" i="1" s="1"/>
  <c r="D123" i="1"/>
  <c r="D122" i="1" s="1"/>
  <c r="D121" i="1"/>
  <c r="D120" i="1"/>
  <c r="D119" i="1"/>
  <c r="D117" i="1"/>
  <c r="D115" i="1"/>
  <c r="D114" i="1"/>
  <c r="D113" i="1"/>
  <c r="D112" i="1"/>
  <c r="D111" i="1"/>
  <c r="D110" i="1"/>
  <c r="D108" i="1"/>
  <c r="D107" i="1" s="1"/>
  <c r="D106" i="1"/>
  <c r="D105" i="1"/>
  <c r="D104" i="1"/>
  <c r="D103" i="1"/>
  <c r="D102" i="1"/>
  <c r="D101" i="1"/>
  <c r="D100" i="1"/>
  <c r="D99" i="1"/>
  <c r="D97" i="1"/>
  <c r="D96" i="1"/>
  <c r="D95" i="1"/>
  <c r="D93" i="1"/>
  <c r="D92" i="1"/>
  <c r="D91" i="1"/>
  <c r="D90" i="1"/>
  <c r="D88" i="1"/>
  <c r="D87" i="1" s="1"/>
  <c r="D86" i="1"/>
  <c r="D85" i="1" s="1"/>
  <c r="D84" i="1"/>
  <c r="D83" i="1"/>
  <c r="D79" i="1"/>
  <c r="D78" i="1" s="1"/>
  <c r="D77" i="1"/>
  <c r="D76" i="1"/>
  <c r="D75" i="1"/>
  <c r="D73" i="1"/>
  <c r="D72" i="1" s="1"/>
  <c r="D69" i="1"/>
  <c r="D68" i="1" s="1"/>
  <c r="D67" i="1"/>
  <c r="D66" i="1"/>
  <c r="D64" i="1"/>
  <c r="D63" i="1" s="1"/>
  <c r="D61" i="1"/>
  <c r="D60" i="1" s="1"/>
  <c r="D59" i="1"/>
  <c r="D58" i="1"/>
  <c r="D56" i="1"/>
  <c r="D55" i="1" s="1"/>
  <c r="D53" i="1"/>
  <c r="D52" i="1" s="1"/>
  <c r="D51" i="1"/>
  <c r="D49" i="1" s="1"/>
  <c r="D50" i="1"/>
  <c r="D48" i="1"/>
  <c r="D47" i="1" s="1"/>
  <c r="D46" i="1"/>
  <c r="D45" i="1" s="1"/>
  <c r="D43" i="1"/>
  <c r="D42" i="1" s="1"/>
  <c r="D39" i="1"/>
  <c r="D38" i="1" s="1"/>
  <c r="D37" i="1"/>
  <c r="D35" i="1"/>
  <c r="D34" i="1" s="1"/>
  <c r="D33" i="1"/>
  <c r="D30" i="1"/>
  <c r="D28" i="1"/>
  <c r="D27" i="1" s="1"/>
  <c r="D26" i="1"/>
  <c r="D25" i="1"/>
  <c r="D24" i="1"/>
  <c r="H22" i="1"/>
  <c r="H21" i="1" s="1"/>
  <c r="F22" i="1"/>
  <c r="D22" i="1"/>
  <c r="D21" i="1" s="1"/>
  <c r="H268" i="1"/>
  <c r="H266" i="1"/>
  <c r="H264" i="1"/>
  <c r="H263" i="1" s="1"/>
  <c r="H261" i="1"/>
  <c r="H257" i="1"/>
  <c r="H256" i="1" s="1"/>
  <c r="H252" i="1"/>
  <c r="H233" i="1"/>
  <c r="H227" i="1"/>
  <c r="H225" i="1"/>
  <c r="H221" i="1"/>
  <c r="H219" i="1"/>
  <c r="H216" i="1"/>
  <c r="H206" i="1"/>
  <c r="H204" i="1"/>
  <c r="H200" i="1"/>
  <c r="H198" i="1"/>
  <c r="H194" i="1"/>
  <c r="H183" i="1"/>
  <c r="H176" i="1"/>
  <c r="H169" i="1"/>
  <c r="H167" i="1"/>
  <c r="H165" i="1"/>
  <c r="H161" i="1"/>
  <c r="H138" i="1"/>
  <c r="H116" i="1"/>
  <c r="H109" i="1"/>
  <c r="H107" i="1"/>
  <c r="H87" i="1"/>
  <c r="H72" i="1"/>
  <c r="H63" i="1"/>
  <c r="H60" i="1"/>
  <c r="H55" i="1"/>
  <c r="H52" i="1"/>
  <c r="H38" i="1"/>
  <c r="H36" i="1"/>
  <c r="H34" i="1"/>
  <c r="H29" i="1"/>
  <c r="H27" i="1"/>
  <c r="D261" i="1"/>
  <c r="D257" i="1"/>
  <c r="D237" i="1"/>
  <c r="D235" i="1"/>
  <c r="D233" i="1"/>
  <c r="D219" i="1"/>
  <c r="D214" i="1"/>
  <c r="D212" i="1"/>
  <c r="D206" i="1"/>
  <c r="D204" i="1"/>
  <c r="D202" i="1"/>
  <c r="D200" i="1"/>
  <c r="D185" i="1"/>
  <c r="D181" i="1"/>
  <c r="D178" i="1"/>
  <c r="D176" i="1"/>
  <c r="D165" i="1"/>
  <c r="D154" i="1"/>
  <c r="D140" i="1"/>
  <c r="D132" i="1"/>
  <c r="D116" i="1"/>
  <c r="D40" i="1"/>
  <c r="D36" i="1"/>
  <c r="D32" i="1"/>
  <c r="D29" i="1"/>
  <c r="E268" i="1"/>
  <c r="E266" i="1"/>
  <c r="E264" i="1"/>
  <c r="E263" i="1" s="1"/>
  <c r="E261" i="1"/>
  <c r="E259" i="1"/>
  <c r="E257" i="1"/>
  <c r="E256" i="1" s="1"/>
  <c r="E255" i="1" s="1"/>
  <c r="E252" i="1"/>
  <c r="E250" i="1"/>
  <c r="E245" i="1"/>
  <c r="E243" i="1"/>
  <c r="E241" i="1"/>
  <c r="E237" i="1"/>
  <c r="E235" i="1"/>
  <c r="E233" i="1"/>
  <c r="E227" i="1"/>
  <c r="E225" i="1"/>
  <c r="E223" i="1"/>
  <c r="E221" i="1"/>
  <c r="E219" i="1"/>
  <c r="E218" i="1" s="1"/>
  <c r="E216" i="1"/>
  <c r="E214" i="1"/>
  <c r="E212" i="1"/>
  <c r="E206" i="1"/>
  <c r="E204" i="1"/>
  <c r="E202" i="1"/>
  <c r="E200" i="1"/>
  <c r="E198" i="1"/>
  <c r="E194" i="1"/>
  <c r="E192" i="1"/>
  <c r="E187" i="1"/>
  <c r="E185" i="1"/>
  <c r="E183" i="1"/>
  <c r="E181" i="1"/>
  <c r="E178" i="1"/>
  <c r="E176" i="1"/>
  <c r="E171" i="1"/>
  <c r="E169" i="1"/>
  <c r="E167" i="1"/>
  <c r="E165" i="1"/>
  <c r="E161" i="1"/>
  <c r="E159" i="1"/>
  <c r="E156" i="1"/>
  <c r="E154" i="1"/>
  <c r="E150" i="1"/>
  <c r="E146" i="1"/>
  <c r="E140" i="1"/>
  <c r="E138" i="1"/>
  <c r="E132" i="1"/>
  <c r="E128" i="1"/>
  <c r="E126" i="1"/>
  <c r="E122" i="1"/>
  <c r="E118" i="1"/>
  <c r="E116" i="1"/>
  <c r="E109" i="1"/>
  <c r="E107" i="1"/>
  <c r="E98" i="1"/>
  <c r="E94" i="1"/>
  <c r="E89" i="1"/>
  <c r="E87" i="1"/>
  <c r="E85" i="1"/>
  <c r="E82" i="1"/>
  <c r="E78" i="1"/>
  <c r="E74" i="1"/>
  <c r="E72" i="1"/>
  <c r="E71" i="1" s="1"/>
  <c r="E70" i="1" s="1"/>
  <c r="E68" i="1"/>
  <c r="E65" i="1"/>
  <c r="E63" i="1"/>
  <c r="E62" i="1" s="1"/>
  <c r="E15" i="1" s="1"/>
  <c r="E60" i="1"/>
  <c r="E57" i="1"/>
  <c r="E55" i="1"/>
  <c r="E52" i="1"/>
  <c r="E47" i="1"/>
  <c r="E45" i="1"/>
  <c r="E42" i="1"/>
  <c r="E40" i="1"/>
  <c r="E38" i="1"/>
  <c r="E36" i="1"/>
  <c r="E34" i="1"/>
  <c r="E32" i="1"/>
  <c r="E29" i="1"/>
  <c r="E27" i="1"/>
  <c r="E23" i="1"/>
  <c r="E21" i="1"/>
  <c r="D187" i="1" l="1"/>
  <c r="H245" i="1"/>
  <c r="D252" i="1"/>
  <c r="D94" i="1"/>
  <c r="D171" i="1"/>
  <c r="D164" i="1" s="1"/>
  <c r="E180" i="1"/>
  <c r="E197" i="1"/>
  <c r="D146" i="1"/>
  <c r="H171" i="1"/>
  <c r="D180" i="1"/>
  <c r="E164" i="1"/>
  <c r="D197" i="1"/>
  <c r="D82" i="1"/>
  <c r="D81" i="1" s="1"/>
  <c r="D245" i="1"/>
  <c r="D240" i="1" s="1"/>
  <c r="D239" i="1" s="1"/>
  <c r="H146" i="1"/>
  <c r="H137" i="1" s="1"/>
  <c r="D65" i="1"/>
  <c r="D62" i="1" s="1"/>
  <c r="D15" i="1" s="1"/>
  <c r="E54" i="1"/>
  <c r="E14" i="1" s="1"/>
  <c r="D256" i="1"/>
  <c r="D57" i="1"/>
  <c r="D54" i="1" s="1"/>
  <c r="D14" i="1" s="1"/>
  <c r="D74" i="1"/>
  <c r="D89" i="1"/>
  <c r="D118" i="1"/>
  <c r="H23" i="1"/>
  <c r="H20" i="1" s="1"/>
  <c r="H49" i="1"/>
  <c r="H65" i="1"/>
  <c r="H62" i="1" s="1"/>
  <c r="H15" i="1" s="1"/>
  <c r="H74" i="1"/>
  <c r="H89" i="1"/>
  <c r="H94" i="1"/>
  <c r="H98" i="1"/>
  <c r="H118" i="1"/>
  <c r="E125" i="1"/>
  <c r="E124" i="1" s="1"/>
  <c r="H128" i="1"/>
  <c r="H125" i="1" s="1"/>
  <c r="H124" i="1" s="1"/>
  <c r="H156" i="1"/>
  <c r="D263" i="1"/>
  <c r="D255" i="1" s="1"/>
  <c r="E153" i="1"/>
  <c r="E152" i="1" s="1"/>
  <c r="H140" i="1"/>
  <c r="E137" i="1"/>
  <c r="D125" i="1"/>
  <c r="D109" i="1"/>
  <c r="D98" i="1"/>
  <c r="E81" i="1"/>
  <c r="E80" i="1" s="1"/>
  <c r="H82" i="1"/>
  <c r="H71" i="1"/>
  <c r="H70" i="1" s="1"/>
  <c r="D71" i="1"/>
  <c r="D70" i="1" s="1"/>
  <c r="E44" i="1"/>
  <c r="E13" i="1" s="1"/>
  <c r="H31" i="1"/>
  <c r="H11" i="1" s="1"/>
  <c r="E31" i="1"/>
  <c r="E11" i="1" s="1"/>
  <c r="E20" i="1"/>
  <c r="D23" i="1"/>
  <c r="D20" i="1" s="1"/>
  <c r="H187" i="1"/>
  <c r="H180" i="1" s="1"/>
  <c r="E240" i="1"/>
  <c r="E239" i="1" s="1"/>
  <c r="H255" i="1"/>
  <c r="H153" i="1"/>
  <c r="H152" i="1" s="1"/>
  <c r="H218" i="1"/>
  <c r="H197" i="1"/>
  <c r="H44" i="1"/>
  <c r="H13" i="1" s="1"/>
  <c r="H164" i="1"/>
  <c r="H9" i="1" s="1"/>
  <c r="H240" i="1"/>
  <c r="H239" i="1" s="1"/>
  <c r="H54" i="1"/>
  <c r="H14" i="1" s="1"/>
  <c r="D44" i="1"/>
  <c r="D13" i="1" s="1"/>
  <c r="D137" i="1"/>
  <c r="D153" i="1"/>
  <c r="D152" i="1" s="1"/>
  <c r="D218" i="1"/>
  <c r="D31" i="1"/>
  <c r="D11" i="1" s="1"/>
  <c r="E9" i="1"/>
  <c r="E163" i="1"/>
  <c r="E196" i="1"/>
  <c r="E16" i="1"/>
  <c r="C165" i="1"/>
  <c r="F165" i="1"/>
  <c r="G165" i="1"/>
  <c r="C167" i="1"/>
  <c r="F167" i="1"/>
  <c r="G167" i="1"/>
  <c r="C169" i="1"/>
  <c r="F169" i="1"/>
  <c r="G169" i="1"/>
  <c r="C171" i="1"/>
  <c r="F171" i="1"/>
  <c r="G171" i="1"/>
  <c r="C176" i="1"/>
  <c r="F176" i="1"/>
  <c r="G176" i="1"/>
  <c r="C178" i="1"/>
  <c r="F178" i="1"/>
  <c r="G178" i="1"/>
  <c r="C181" i="1"/>
  <c r="F181" i="1"/>
  <c r="G181" i="1"/>
  <c r="C183" i="1"/>
  <c r="F183" i="1"/>
  <c r="G183" i="1"/>
  <c r="C185" i="1"/>
  <c r="F185" i="1"/>
  <c r="G185" i="1"/>
  <c r="C187" i="1"/>
  <c r="F187" i="1"/>
  <c r="G187" i="1"/>
  <c r="C192" i="1"/>
  <c r="F192" i="1"/>
  <c r="G192" i="1"/>
  <c r="C194" i="1"/>
  <c r="F194" i="1"/>
  <c r="G194" i="1"/>
  <c r="C198" i="1"/>
  <c r="F198" i="1"/>
  <c r="G198" i="1"/>
  <c r="C200" i="1"/>
  <c r="F200" i="1"/>
  <c r="G200" i="1"/>
  <c r="C202" i="1"/>
  <c r="F202" i="1"/>
  <c r="G202" i="1"/>
  <c r="C204" i="1"/>
  <c r="F204" i="1"/>
  <c r="G204" i="1"/>
  <c r="C206" i="1"/>
  <c r="F206" i="1"/>
  <c r="G206" i="1"/>
  <c r="C212" i="1"/>
  <c r="F212" i="1"/>
  <c r="G212" i="1"/>
  <c r="C214" i="1"/>
  <c r="F214" i="1"/>
  <c r="G214" i="1"/>
  <c r="C216" i="1"/>
  <c r="F216" i="1"/>
  <c r="G216" i="1"/>
  <c r="C219" i="1"/>
  <c r="F219" i="1"/>
  <c r="G219" i="1"/>
  <c r="C221" i="1"/>
  <c r="F221" i="1"/>
  <c r="G221" i="1"/>
  <c r="C223" i="1"/>
  <c r="F223" i="1"/>
  <c r="G223" i="1"/>
  <c r="C225" i="1"/>
  <c r="F225" i="1"/>
  <c r="G225" i="1"/>
  <c r="C227" i="1"/>
  <c r="F227" i="1"/>
  <c r="G227" i="1"/>
  <c r="C233" i="1"/>
  <c r="F233" i="1"/>
  <c r="G233" i="1"/>
  <c r="C235" i="1"/>
  <c r="F235" i="1"/>
  <c r="G235" i="1"/>
  <c r="C237" i="1"/>
  <c r="F237" i="1"/>
  <c r="G237" i="1"/>
  <c r="D163" i="1" l="1"/>
  <c r="D9" i="1"/>
  <c r="D124" i="1"/>
  <c r="H16" i="1"/>
  <c r="E19" i="1"/>
  <c r="H81" i="1"/>
  <c r="H80" i="1" s="1"/>
  <c r="D16" i="1"/>
  <c r="E12" i="1"/>
  <c r="D80" i="1"/>
  <c r="E8" i="1"/>
  <c r="E10" i="1" s="1"/>
  <c r="E17" i="1"/>
  <c r="H163" i="1"/>
  <c r="H12" i="1"/>
  <c r="H17" i="1" s="1"/>
  <c r="H19" i="1"/>
  <c r="H196" i="1"/>
  <c r="D19" i="1"/>
  <c r="D196" i="1"/>
  <c r="D12" i="1"/>
  <c r="F164" i="1"/>
  <c r="F197" i="1"/>
  <c r="C197" i="1"/>
  <c r="G180" i="1"/>
  <c r="F218" i="1"/>
  <c r="G218" i="1"/>
  <c r="C218" i="1"/>
  <c r="C196" i="1" s="1"/>
  <c r="G164" i="1"/>
  <c r="C164" i="1"/>
  <c r="G197" i="1"/>
  <c r="G196" i="1" s="1"/>
  <c r="F180" i="1"/>
  <c r="C180" i="1"/>
  <c r="C23" i="1"/>
  <c r="F23" i="1"/>
  <c r="G23" i="1"/>
  <c r="D17" i="1" l="1"/>
  <c r="H8" i="1"/>
  <c r="H10" i="1" s="1"/>
  <c r="H18" i="1" s="1"/>
  <c r="H7" i="1" s="1"/>
  <c r="D8" i="1"/>
  <c r="D10" i="1" s="1"/>
  <c r="D18" i="1" s="1"/>
  <c r="D7" i="1" s="1"/>
  <c r="E18" i="1"/>
  <c r="E7" i="1" s="1"/>
  <c r="F163" i="1"/>
  <c r="F196" i="1"/>
  <c r="G163" i="1"/>
  <c r="C163" i="1"/>
  <c r="G268" i="1"/>
  <c r="G266" i="1"/>
  <c r="G264" i="1"/>
  <c r="G261" i="1"/>
  <c r="G259" i="1"/>
  <c r="G257" i="1"/>
  <c r="G252" i="1"/>
  <c r="G250" i="1"/>
  <c r="G245" i="1"/>
  <c r="G243" i="1"/>
  <c r="G241" i="1"/>
  <c r="G161" i="1"/>
  <c r="G159" i="1"/>
  <c r="G156" i="1"/>
  <c r="G154" i="1"/>
  <c r="G150" i="1"/>
  <c r="G146" i="1"/>
  <c r="G140" i="1"/>
  <c r="G138" i="1"/>
  <c r="G128" i="1"/>
  <c r="G126" i="1"/>
  <c r="G122" i="1"/>
  <c r="G118" i="1"/>
  <c r="G116" i="1"/>
  <c r="G109" i="1"/>
  <c r="G107" i="1"/>
  <c r="G98" i="1"/>
  <c r="G94" i="1"/>
  <c r="G89" i="1"/>
  <c r="G87" i="1"/>
  <c r="G85" i="1"/>
  <c r="G82" i="1"/>
  <c r="G78" i="1"/>
  <c r="G74" i="1"/>
  <c r="G72" i="1"/>
  <c r="G68" i="1"/>
  <c r="G65" i="1"/>
  <c r="G63" i="1"/>
  <c r="G60" i="1"/>
  <c r="G57" i="1"/>
  <c r="G55" i="1"/>
  <c r="G52" i="1"/>
  <c r="G49" i="1"/>
  <c r="G47" i="1"/>
  <c r="G45" i="1"/>
  <c r="G42" i="1"/>
  <c r="G40" i="1"/>
  <c r="G38" i="1"/>
  <c r="G36" i="1"/>
  <c r="G34" i="1"/>
  <c r="G32" i="1"/>
  <c r="G29" i="1"/>
  <c r="G21" i="1"/>
  <c r="F268" i="1"/>
  <c r="F266" i="1"/>
  <c r="F264" i="1"/>
  <c r="F261" i="1"/>
  <c r="F259" i="1"/>
  <c r="F257" i="1"/>
  <c r="F252" i="1"/>
  <c r="F250" i="1"/>
  <c r="F245" i="1"/>
  <c r="F243" i="1"/>
  <c r="F241" i="1"/>
  <c r="F161" i="1"/>
  <c r="F159" i="1"/>
  <c r="F156" i="1"/>
  <c r="F154" i="1"/>
  <c r="F150" i="1"/>
  <c r="F146" i="1"/>
  <c r="F140" i="1"/>
  <c r="F138" i="1"/>
  <c r="F132" i="1"/>
  <c r="F128" i="1"/>
  <c r="F126" i="1"/>
  <c r="F122" i="1"/>
  <c r="F118" i="1"/>
  <c r="F116" i="1"/>
  <c r="F109" i="1"/>
  <c r="F107" i="1"/>
  <c r="F98" i="1"/>
  <c r="F94" i="1"/>
  <c r="F89" i="1"/>
  <c r="F87" i="1"/>
  <c r="F85" i="1"/>
  <c r="F82" i="1"/>
  <c r="F78" i="1"/>
  <c r="F74" i="1"/>
  <c r="F72" i="1"/>
  <c r="F68" i="1"/>
  <c r="F65" i="1"/>
  <c r="F63" i="1"/>
  <c r="F60" i="1"/>
  <c r="F57" i="1"/>
  <c r="F55" i="1"/>
  <c r="F52" i="1"/>
  <c r="F49" i="1"/>
  <c r="F47" i="1"/>
  <c r="F45" i="1"/>
  <c r="F42" i="1"/>
  <c r="F40" i="1"/>
  <c r="F38" i="1"/>
  <c r="F36" i="1"/>
  <c r="F34" i="1"/>
  <c r="F32" i="1"/>
  <c r="F29" i="1"/>
  <c r="F27" i="1"/>
  <c r="F21" i="1"/>
  <c r="C268" i="1"/>
  <c r="C266" i="1"/>
  <c r="C264" i="1"/>
  <c r="C261" i="1"/>
  <c r="C259" i="1"/>
  <c r="C257" i="1"/>
  <c r="C252" i="1"/>
  <c r="C250" i="1"/>
  <c r="C245" i="1"/>
  <c r="C243" i="1"/>
  <c r="C241" i="1"/>
  <c r="C161" i="1"/>
  <c r="C159" i="1"/>
  <c r="C156" i="1"/>
  <c r="C154" i="1"/>
  <c r="C150" i="1"/>
  <c r="C146" i="1"/>
  <c r="C140" i="1"/>
  <c r="C138" i="1"/>
  <c r="C132" i="1"/>
  <c r="C128" i="1"/>
  <c r="C126" i="1"/>
  <c r="C122" i="1"/>
  <c r="C118" i="1"/>
  <c r="C116" i="1"/>
  <c r="C109" i="1"/>
  <c r="C107" i="1"/>
  <c r="C98" i="1"/>
  <c r="C94" i="1"/>
  <c r="C89" i="1"/>
  <c r="C87" i="1"/>
  <c r="C85" i="1"/>
  <c r="C82" i="1"/>
  <c r="C78" i="1"/>
  <c r="C74" i="1"/>
  <c r="C72" i="1"/>
  <c r="C68" i="1"/>
  <c r="C65" i="1"/>
  <c r="C63" i="1"/>
  <c r="C60" i="1"/>
  <c r="C57" i="1"/>
  <c r="C55" i="1"/>
  <c r="C52" i="1"/>
  <c r="C49" i="1"/>
  <c r="C47" i="1"/>
  <c r="C45" i="1"/>
  <c r="C42" i="1"/>
  <c r="C40" i="1"/>
  <c r="C38" i="1"/>
  <c r="C36" i="1"/>
  <c r="C34" i="1"/>
  <c r="C32" i="1"/>
  <c r="C29" i="1"/>
  <c r="C27" i="1"/>
  <c r="C21" i="1"/>
  <c r="G263" i="1" l="1"/>
  <c r="G256" i="1"/>
  <c r="G9" i="1" s="1"/>
  <c r="G71" i="1"/>
  <c r="G70" i="1" s="1"/>
  <c r="C256" i="1"/>
  <c r="F263" i="1"/>
  <c r="G31" i="1"/>
  <c r="G11" i="1" s="1"/>
  <c r="G125" i="1"/>
  <c r="C71" i="1"/>
  <c r="C70" i="1" s="1"/>
  <c r="F256" i="1"/>
  <c r="F9" i="1" s="1"/>
  <c r="G62" i="1"/>
  <c r="G15" i="1" s="1"/>
  <c r="F71" i="1"/>
  <c r="F70" i="1" s="1"/>
  <c r="C263" i="1"/>
  <c r="F255" i="1"/>
  <c r="F31" i="1"/>
  <c r="F11" i="1" s="1"/>
  <c r="F81" i="1"/>
  <c r="F80" i="1" s="1"/>
  <c r="G81" i="1"/>
  <c r="G80" i="1" s="1"/>
  <c r="C81" i="1"/>
  <c r="C80" i="1" s="1"/>
  <c r="C125" i="1"/>
  <c r="F20" i="1"/>
  <c r="F62" i="1"/>
  <c r="F15" i="1" s="1"/>
  <c r="C31" i="1"/>
  <c r="C11" i="1" s="1"/>
  <c r="C62" i="1"/>
  <c r="C15" i="1" s="1"/>
  <c r="C54" i="1"/>
  <c r="C14" i="1" s="1"/>
  <c r="F44" i="1"/>
  <c r="F13" i="1" s="1"/>
  <c r="F54" i="1"/>
  <c r="F14" i="1" s="1"/>
  <c r="G54" i="1"/>
  <c r="C20" i="1"/>
  <c r="F16" i="1"/>
  <c r="G20" i="1"/>
  <c r="C44" i="1"/>
  <c r="C13" i="1" s="1"/>
  <c r="C137" i="1"/>
  <c r="C153" i="1"/>
  <c r="C152" i="1" s="1"/>
  <c r="C240" i="1"/>
  <c r="C239" i="1" s="1"/>
  <c r="F125" i="1"/>
  <c r="F137" i="1"/>
  <c r="F153" i="1"/>
  <c r="F152" i="1" s="1"/>
  <c r="F240" i="1"/>
  <c r="F239" i="1" s="1"/>
  <c r="G44" i="1"/>
  <c r="G13" i="1" s="1"/>
  <c r="G137" i="1"/>
  <c r="G153" i="1"/>
  <c r="G152" i="1" s="1"/>
  <c r="G240" i="1"/>
  <c r="G239" i="1" s="1"/>
  <c r="G16" i="1"/>
  <c r="C9" i="1"/>
  <c r="F124" i="1" l="1"/>
  <c r="C124" i="1"/>
  <c r="G124" i="1"/>
  <c r="G14" i="1"/>
  <c r="G19" i="1"/>
  <c r="C255" i="1"/>
  <c r="G255" i="1"/>
  <c r="C16" i="1"/>
  <c r="F19" i="1"/>
  <c r="C19" i="1"/>
  <c r="G8" i="1"/>
  <c r="G10" i="1" s="1"/>
  <c r="G12" i="1"/>
  <c r="C8" i="1"/>
  <c r="C10" i="1" s="1"/>
  <c r="F8" i="1"/>
  <c r="F10" i="1" s="1"/>
  <c r="C12" i="1"/>
  <c r="G17" i="1"/>
  <c r="F12" i="1"/>
  <c r="F17" i="1" s="1"/>
  <c r="C17" i="1" l="1"/>
  <c r="G18" i="1"/>
  <c r="G7" i="1" s="1"/>
  <c r="C18" i="1"/>
  <c r="C7" i="1" s="1"/>
  <c r="F18" i="1"/>
  <c r="F7" i="1" s="1"/>
</calcChain>
</file>

<file path=xl/sharedStrings.xml><?xml version="1.0" encoding="utf-8"?>
<sst xmlns="http://schemas.openxmlformats.org/spreadsheetml/2006/main" count="526" uniqueCount="145">
  <si>
    <t>LIMIT</t>
  </si>
  <si>
    <t>SVEUKUPNO</t>
  </si>
  <si>
    <t>IZVOR  11</t>
  </si>
  <si>
    <t>OPĆI PRIHODI I PRIMICI</t>
  </si>
  <si>
    <t>IZVOR 12</t>
  </si>
  <si>
    <t>SREDSTVA UČEŠĆA ZA POMOĆI</t>
  </si>
  <si>
    <t>UKUPNO U LIMITU</t>
  </si>
  <si>
    <t xml:space="preserve">IZVOR  31 </t>
  </si>
  <si>
    <t>VLASTITI PRIHODI</t>
  </si>
  <si>
    <t>IZVOR 43</t>
  </si>
  <si>
    <t>OSTALI PRIHODI ZA POSEBNE NAMJENE</t>
  </si>
  <si>
    <t>IZVOR 51</t>
  </si>
  <si>
    <t>POMOĆI EU</t>
  </si>
  <si>
    <t>IZVOR 52</t>
  </si>
  <si>
    <t>OSTALE POMOĆI</t>
  </si>
  <si>
    <t>IZVOR 561</t>
  </si>
  <si>
    <t>EUROPSKI SOCIJALNI FOND (ESF)</t>
  </si>
  <si>
    <t>UKUPNO VAN LIMITA</t>
  </si>
  <si>
    <t>11</t>
  </si>
  <si>
    <t>Opći prihodi i primici</t>
  </si>
  <si>
    <t>321</t>
  </si>
  <si>
    <t>Naknade troškova zaposlenima</t>
  </si>
  <si>
    <t>3211</t>
  </si>
  <si>
    <t>Službena putovanja</t>
  </si>
  <si>
    <t>3213</t>
  </si>
  <si>
    <t>Stručno usavršavanje zaposlenika</t>
  </si>
  <si>
    <t>323</t>
  </si>
  <si>
    <t>Rashodi za usluge</t>
  </si>
  <si>
    <t>3237</t>
  </si>
  <si>
    <t>Intelektualne i osobne usluge</t>
  </si>
  <si>
    <t>322</t>
  </si>
  <si>
    <t>Rashodi za materijal i energiju</t>
  </si>
  <si>
    <t>3221</t>
  </si>
  <si>
    <t>Uredski materijal i ostali materijalni rashodi</t>
  </si>
  <si>
    <t>3236</t>
  </si>
  <si>
    <t>Zdravstvene i veterinarske usluge</t>
  </si>
  <si>
    <t>3239</t>
  </si>
  <si>
    <t>Ostale usluge</t>
  </si>
  <si>
    <t>329</t>
  </si>
  <si>
    <t>Ostali nespomenuti rashodi poslovanja</t>
  </si>
  <si>
    <t>Naknade za rad predstavničkih i izvršnih tijela, povjerenstava i slično</t>
  </si>
  <si>
    <t>3296</t>
  </si>
  <si>
    <t>Troškovi sudskih postupaka</t>
  </si>
  <si>
    <t>3291</t>
  </si>
  <si>
    <t>311</t>
  </si>
  <si>
    <t>Plaće (Bruto)</t>
  </si>
  <si>
    <t>3111</t>
  </si>
  <si>
    <t>Plaće za redovan rad</t>
  </si>
  <si>
    <t>Plaće za prekovremeni rad</t>
  </si>
  <si>
    <t>312</t>
  </si>
  <si>
    <t>Ostali rashodi za zaposlene</t>
  </si>
  <si>
    <t>3121</t>
  </si>
  <si>
    <t>313</t>
  </si>
  <si>
    <t>Doprinosi na plaće</t>
  </si>
  <si>
    <t>3132</t>
  </si>
  <si>
    <t>Doprinosi za obvezno zdravstveno osiguranje</t>
  </si>
  <si>
    <t>3212</t>
  </si>
  <si>
    <t>Naknade za prijevoz, za rad na terenu i odvojeni život</t>
  </si>
  <si>
    <t>3214</t>
  </si>
  <si>
    <t>Ostale naknade troškova zaposlenima</t>
  </si>
  <si>
    <t>3223</t>
  </si>
  <si>
    <t>Energija</t>
  </si>
  <si>
    <t>3225</t>
  </si>
  <si>
    <t>Sitni inventar i auto gume</t>
  </si>
  <si>
    <t>3231</t>
  </si>
  <si>
    <t>Usluge telefona, pošte i prijevoza</t>
  </si>
  <si>
    <t>3232</t>
  </si>
  <si>
    <t>Usluge tekućeg i investicijskog održavanja</t>
  </si>
  <si>
    <t>3233</t>
  </si>
  <si>
    <t>Usluge promidžbe i informiranja</t>
  </si>
  <si>
    <t>3235</t>
  </si>
  <si>
    <t>Zakupnine i najamnine</t>
  </si>
  <si>
    <t>324</t>
  </si>
  <si>
    <t>Naknade troškova osobama izvan radnog odnosa</t>
  </si>
  <si>
    <t>3241</t>
  </si>
  <si>
    <t>3292</t>
  </si>
  <si>
    <t>Premije osiguranja</t>
  </si>
  <si>
    <t>3293</t>
  </si>
  <si>
    <t>Reprezentacija</t>
  </si>
  <si>
    <t>3294</t>
  </si>
  <si>
    <t>Članarine i norme</t>
  </si>
  <si>
    <t>3295</t>
  </si>
  <si>
    <t>Pristojbe i naknade</t>
  </si>
  <si>
    <t>3299</t>
  </si>
  <si>
    <t>343</t>
  </si>
  <si>
    <t>Ostali financijski rashodi</t>
  </si>
  <si>
    <t>3431</t>
  </si>
  <si>
    <t>Bankarske usluge i usluge platnog prometa</t>
  </si>
  <si>
    <t>31</t>
  </si>
  <si>
    <t>Vlastiti prihodi</t>
  </si>
  <si>
    <t>422</t>
  </si>
  <si>
    <t>Postrojenja i oprema</t>
  </si>
  <si>
    <t>43</t>
  </si>
  <si>
    <t>Ostali prihodi za posebne namjene</t>
  </si>
  <si>
    <t>4221</t>
  </si>
  <si>
    <t>Uredska oprema i namještaj</t>
  </si>
  <si>
    <t>51</t>
  </si>
  <si>
    <t>Pomoći EU</t>
  </si>
  <si>
    <t>52</t>
  </si>
  <si>
    <t>Komunikacijska oprema</t>
  </si>
  <si>
    <t>3238</t>
  </si>
  <si>
    <t>Računalne usluge</t>
  </si>
  <si>
    <t>451</t>
  </si>
  <si>
    <t>Dodatna ulaganja na građevinskim objektima</t>
  </si>
  <si>
    <t>4511</t>
  </si>
  <si>
    <t>12</t>
  </si>
  <si>
    <t>Sredstva učešća za pomoći</t>
  </si>
  <si>
    <t>561</t>
  </si>
  <si>
    <t>Europski socijalni fond (ESF)</t>
  </si>
  <si>
    <t>4222</t>
  </si>
  <si>
    <t>Oprema za održavanje i zaštitu</t>
  </si>
  <si>
    <t>4223</t>
  </si>
  <si>
    <t>10910</t>
  </si>
  <si>
    <t>Pravosudna akademija</t>
  </si>
  <si>
    <t>IZVOR 61</t>
  </si>
  <si>
    <t>DONACIJE</t>
  </si>
  <si>
    <t>A629024</t>
  </si>
  <si>
    <t>STRUČNO USAVRŠAVANJE PRAVOSUDNIH DUŽNOSNIKA I SAVJETNIKA U PRAVOSUDNIM TIJELIMA</t>
  </si>
  <si>
    <t>Ostale pomoći i darovnice</t>
  </si>
  <si>
    <t>61</t>
  </si>
  <si>
    <t>Donacije</t>
  </si>
  <si>
    <t>A630051</t>
  </si>
  <si>
    <t>IZBOR I OBUKA VJEŽBENIKA U PRAVOSUDNIM TIJELIMA RH</t>
  </si>
  <si>
    <t>A844001</t>
  </si>
  <si>
    <t>ADMINISTRACIJA I UPRAVLJANJE PRAVOSUDNE AKADEMIJE</t>
  </si>
  <si>
    <t>A844002</t>
  </si>
  <si>
    <t>DRŽAVNA ŠKOLA ZA PRAVOSUDNE DUŽNOSNIKE</t>
  </si>
  <si>
    <t>A844003</t>
  </si>
  <si>
    <t>STRUČNO USAVRŠAVANJE SLUŽBENIKA IZ PODRUČJA PRAVOSUĐA</t>
  </si>
  <si>
    <t>A844004</t>
  </si>
  <si>
    <t>PROGRAM EDUKACIJE STRANIH JEZIKA ZA PRAVOSUDNE DUŽNOSNIKE I SAVJETNIKE U PRAVOSUDNIM TIJELIMA</t>
  </si>
  <si>
    <t>A844005</t>
  </si>
  <si>
    <t>UNAPREĐENJE PROGRAMA EDUKACIJA U BORBI PROTIV KIBERNETIČKOG  KIRIMINALA</t>
  </si>
  <si>
    <t>A844006</t>
  </si>
  <si>
    <t>STRUČNO USAVRŠAVANJE DRUGIH SUDIONIKA U POSTUPCIMA PRED PRAVOSUDNIM TIJELIMA</t>
  </si>
  <si>
    <t>T844007</t>
  </si>
  <si>
    <t>DALJNJE UNAPREĐENJE KVALITETE PRAVOSUĐA KROZ NASTAVAK MODERNIZACIJE PRVOSUDNOG SUSTAVA U REPUBLICI HRVATSKOJ</t>
  </si>
  <si>
    <t>109 - Ministarstvo pravosuđa i uprave - Prijedlog financijskog plana 2023. - 2025.</t>
  </si>
  <si>
    <t>FINANCIJSKI PLAN ZA 2023. (KN)</t>
  </si>
  <si>
    <t>FINANCIJSKI PLAN ZA 2023. (EURO)</t>
  </si>
  <si>
    <t>FINANCIJSKI PLAN ZA 2024. (KN)</t>
  </si>
  <si>
    <t>FINANCIJSKI PLAN ZA 2024. (EURO)</t>
  </si>
  <si>
    <t>FINANCIJSKI PLAN ZA 2025. (KN)</t>
  </si>
  <si>
    <t>FINANCIJSKI PLAN ZA 2025. (EURO)</t>
  </si>
  <si>
    <t>TEČAJ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</si>
</sst>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
    <numFmt numFmtId="165" formatCode="#,##0.00000"/>
  </numFmts>
  <fonts count="6" x14ac:knownFonts="1">
    <font>
      <sz val="11"/>
      <color theme="1"/>
      <name val="Calibri"/>
      <family val="2"/>
      <scheme val="minor"/>
    </font>
    <font>
      <b/>
      <sz val="14"/>
      <color theme="1"/>
      <name val="Calibri"/>
      <family val="2"/>
      <charset val="238"/>
      <scheme val="minor"/>
    </font>
    <font>
      <b/>
      <sz val="12"/>
      <color theme="1"/>
      <name val="Calibri"/>
      <family val="2"/>
      <charset val="238"/>
      <scheme val="minor"/>
    </font>
    <font>
      <sz val="8"/>
      <name val="Arial"/>
      <family val="2"/>
    </font>
    <font>
      <b/>
      <sz val="8"/>
      <name val="Arial"/>
      <family val="2"/>
      <charset val="238"/>
    </font>
    <font>
      <b/>
      <sz val="10"/>
      <name val="Arial"/>
      <family val="2"/>
      <charset val="238"/>
    </font>
  </fonts>
  <fills count="10">
    <fill>
      <patternFill patternType="none"/>
    </fill>
    <fill>
      <patternFill patternType="gray125"/>
    </fill>
    <fill>
      <patternFill patternType="solid">
        <fgColor rgb="FFFFC000"/>
        <bgColor indexed="64"/>
      </patternFill>
    </fill>
    <fill>
      <patternFill patternType="solid">
        <fgColor indexed="41"/>
      </patternFill>
    </fill>
    <fill>
      <patternFill patternType="solid">
        <fgColor rgb="FFCCFFFF"/>
        <bgColor indexed="64"/>
      </patternFill>
    </fill>
    <fill>
      <patternFill patternType="solid">
        <fgColor indexed="49"/>
      </patternFill>
    </fill>
    <fill>
      <patternFill patternType="solid">
        <fgColor indexed="40"/>
      </patternFill>
    </fill>
    <fill>
      <patternFill patternType="solid">
        <fgColor indexed="44"/>
      </patternFill>
    </fill>
    <fill>
      <patternFill patternType="solid">
        <fgColor indexed="43"/>
      </patternFill>
    </fill>
    <fill>
      <patternFill patternType="solid">
        <fgColor indexed="23"/>
      </patternFill>
    </fill>
  </fills>
  <borders count="5">
    <border>
      <left/>
      <right/>
      <top/>
      <bottom/>
      <diagonal/>
    </border>
    <border>
      <left style="thin">
        <color indexed="18"/>
      </left>
      <right style="thin">
        <color indexed="18"/>
      </right>
      <top style="thin">
        <color indexed="18"/>
      </top>
      <bottom style="thin">
        <color indexed="18"/>
      </bottom>
      <diagonal/>
    </border>
    <border>
      <left style="medium">
        <color indexed="64"/>
      </left>
      <right style="thin">
        <color indexed="18"/>
      </right>
      <top style="medium">
        <color indexed="64"/>
      </top>
      <bottom style="medium">
        <color indexed="64"/>
      </bottom>
      <diagonal/>
    </border>
    <border>
      <left style="thin">
        <color indexed="18"/>
      </left>
      <right style="thin">
        <color indexed="18"/>
      </right>
      <top style="medium">
        <color indexed="64"/>
      </top>
      <bottom style="medium">
        <color indexed="64"/>
      </bottom>
      <diagonal/>
    </border>
    <border>
      <left style="thin">
        <color indexed="18"/>
      </left>
      <right style="thin">
        <color indexed="18"/>
      </right>
      <top/>
      <bottom style="thin">
        <color indexed="18"/>
      </bottom>
      <diagonal/>
    </border>
  </borders>
  <cellStyleXfs count="8">
    <xf numFmtId="0" fontId="0" fillId="0" borderId="0"/>
    <xf numFmtId="0" fontId="3" fillId="3" borderId="1" applyNumberFormat="0" applyProtection="0">
      <alignment horizontal="left" vertical="center" indent="1" justifyLastLine="1"/>
    </xf>
    <xf numFmtId="4" fontId="3" fillId="5" borderId="1" applyNumberFormat="0" applyProtection="0">
      <alignment horizontal="left" vertical="center" indent="1" justifyLastLine="1"/>
    </xf>
    <xf numFmtId="4" fontId="3" fillId="6" borderId="1" applyNumberFormat="0" applyProtection="0">
      <alignment horizontal="right" vertical="center"/>
    </xf>
    <xf numFmtId="0" fontId="3" fillId="7" borderId="1" applyNumberFormat="0" applyProtection="0">
      <alignment horizontal="left" vertical="center" indent="1" justifyLastLine="1"/>
    </xf>
    <xf numFmtId="4" fontId="3" fillId="8" borderId="1" applyNumberFormat="0" applyProtection="0">
      <alignment vertical="center"/>
    </xf>
    <xf numFmtId="4" fontId="3" fillId="0" borderId="1" applyNumberFormat="0" applyProtection="0">
      <alignment horizontal="right" vertical="center"/>
    </xf>
    <xf numFmtId="0" fontId="3" fillId="9" borderId="1" applyNumberFormat="0" applyProtection="0">
      <alignment horizontal="left" vertical="center" indent="1" justifyLastLine="1"/>
    </xf>
  </cellStyleXfs>
  <cellXfs count="35">
    <xf numFmtId="0" fontId="0" fillId="0" borderId="0" xfId="0"/>
    <xf numFmtId="3" fontId="1" fillId="0" borderId="0" xfId="0" applyNumberFormat="1" applyFont="1" applyAlignment="1">
      <alignment horizontal="center" vertical="center" wrapText="1"/>
    </xf>
    <xf numFmtId="3" fontId="2" fillId="2" borderId="0" xfId="0" applyNumberFormat="1" applyFont="1" applyFill="1" applyAlignment="1">
      <alignment horizontal="center" vertical="center" wrapText="1"/>
    </xf>
    <xf numFmtId="3" fontId="2" fillId="0" borderId="0" xfId="0" applyNumberFormat="1" applyFont="1" applyAlignment="1">
      <alignment horizontal="center" vertical="center" wrapText="1"/>
    </xf>
    <xf numFmtId="164" fontId="3" fillId="4" borderId="2" xfId="1" quotePrefix="1" applyNumberFormat="1" applyFill="1" applyBorder="1">
      <alignment horizontal="left" vertical="center" indent="1" justifyLastLine="1"/>
    </xf>
    <xf numFmtId="164" fontId="3" fillId="3" borderId="3" xfId="1" quotePrefix="1" applyNumberFormat="1" applyBorder="1" applyAlignment="1">
      <alignment horizontal="left" vertical="center" wrapText="1"/>
    </xf>
    <xf numFmtId="164" fontId="3" fillId="3" borderId="4" xfId="1" quotePrefix="1" applyNumberFormat="1" applyBorder="1">
      <alignment horizontal="left" vertical="center" indent="1" justifyLastLine="1"/>
    </xf>
    <xf numFmtId="164" fontId="3" fillId="3" borderId="4" xfId="1" quotePrefix="1" applyNumberFormat="1" applyBorder="1" applyAlignment="1">
      <alignment horizontal="left" vertical="center" wrapText="1"/>
    </xf>
    <xf numFmtId="0" fontId="3" fillId="4" borderId="4" xfId="3" quotePrefix="1" applyNumberFormat="1" applyFill="1" applyBorder="1" applyAlignment="1">
      <alignment horizontal="center" vertical="center"/>
    </xf>
    <xf numFmtId="164" fontId="3" fillId="7" borderId="1" xfId="4" quotePrefix="1" applyNumberFormat="1" applyAlignment="1">
      <alignment horizontal="left" vertical="center" indent="4" justifyLastLine="1"/>
    </xf>
    <xf numFmtId="0" fontId="3" fillId="7" borderId="1" xfId="4" quotePrefix="1" applyAlignment="1">
      <alignment horizontal="left" vertical="center" wrapText="1"/>
    </xf>
    <xf numFmtId="164" fontId="3" fillId="3" borderId="1" xfId="1" quotePrefix="1" applyNumberFormat="1" applyAlignment="1">
      <alignment horizontal="left" vertical="center" indent="5" justifyLastLine="1"/>
    </xf>
    <xf numFmtId="0" fontId="3" fillId="3" borderId="1" xfId="1" quotePrefix="1" applyAlignment="1">
      <alignment horizontal="left" vertical="center" wrapText="1"/>
    </xf>
    <xf numFmtId="164" fontId="3" fillId="3" borderId="1" xfId="1" quotePrefix="1" applyNumberFormat="1" applyAlignment="1">
      <alignment horizontal="left" vertical="center" indent="6" justifyLastLine="1"/>
    </xf>
    <xf numFmtId="0" fontId="3" fillId="3" borderId="1" xfId="1" quotePrefix="1" applyAlignment="1">
      <alignment horizontal="left" vertical="center" indent="7" justifyLastLine="1"/>
    </xf>
    <xf numFmtId="164" fontId="3" fillId="6" borderId="1" xfId="3" quotePrefix="1" applyNumberFormat="1" applyAlignment="1">
      <alignment horizontal="center" vertical="center"/>
    </xf>
    <xf numFmtId="0" fontId="3" fillId="6" borderId="1" xfId="3" quotePrefix="1" applyNumberFormat="1" applyAlignment="1">
      <alignment horizontal="left" vertical="center" wrapText="1"/>
    </xf>
    <xf numFmtId="164" fontId="3" fillId="6" borderId="1" xfId="3" quotePrefix="1" applyNumberFormat="1">
      <alignment horizontal="right" vertical="center"/>
    </xf>
    <xf numFmtId="164" fontId="4" fillId="6" borderId="1" xfId="3" quotePrefix="1" applyNumberFormat="1" applyFont="1" applyAlignment="1">
      <alignment horizontal="center" vertical="center" wrapText="1"/>
    </xf>
    <xf numFmtId="0" fontId="0" fillId="0" borderId="0" xfId="0" applyAlignment="1">
      <alignment wrapText="1"/>
    </xf>
    <xf numFmtId="164" fontId="5" fillId="9" borderId="1" xfId="7" quotePrefix="1" applyNumberFormat="1" applyFont="1" applyAlignment="1">
      <alignment horizontal="left" vertical="center" indent="3" justifyLastLine="1"/>
    </xf>
    <xf numFmtId="0" fontId="5" fillId="9" borderId="1" xfId="7" quotePrefix="1" applyFont="1" applyAlignment="1">
      <alignment horizontal="left" vertical="center" wrapText="1"/>
    </xf>
    <xf numFmtId="165" fontId="2" fillId="0" borderId="0" xfId="0" applyNumberFormat="1" applyFont="1" applyAlignment="1">
      <alignment horizontal="center" vertical="center" wrapText="1"/>
    </xf>
    <xf numFmtId="4" fontId="1" fillId="0" borderId="0" xfId="0" applyNumberFormat="1" applyFont="1" applyAlignment="1">
      <alignment horizontal="center" vertical="center" wrapText="1"/>
    </xf>
    <xf numFmtId="4" fontId="2" fillId="2" borderId="0" xfId="0" applyNumberFormat="1" applyFont="1" applyFill="1" applyAlignment="1">
      <alignment horizontal="center" vertical="center" wrapText="1"/>
    </xf>
    <xf numFmtId="4" fontId="2" fillId="0" borderId="0" xfId="0" applyNumberFormat="1" applyFont="1" applyAlignment="1">
      <alignment horizontal="center" vertical="center" wrapText="1"/>
    </xf>
    <xf numFmtId="4" fontId="4" fillId="4" borderId="3" xfId="2" quotePrefix="1" applyNumberFormat="1" applyFont="1" applyFill="1" applyBorder="1" applyAlignment="1">
      <alignment horizontal="center" vertical="center" wrapText="1"/>
    </xf>
    <xf numFmtId="4" fontId="5" fillId="8" borderId="1" xfId="5" applyNumberFormat="1" applyFont="1">
      <alignment vertical="center"/>
    </xf>
    <xf numFmtId="4" fontId="3" fillId="8" borderId="1" xfId="5" applyNumberFormat="1">
      <alignment vertical="center"/>
    </xf>
    <xf numFmtId="4" fontId="4" fillId="8" borderId="1" xfId="5" applyNumberFormat="1" applyFont="1">
      <alignment vertical="center"/>
    </xf>
    <xf numFmtId="4" fontId="3" fillId="0" borderId="1" xfId="6" applyNumberFormat="1">
      <alignment horizontal="right" vertical="center"/>
    </xf>
    <xf numFmtId="4" fontId="0" fillId="0" borderId="0" xfId="0" applyNumberFormat="1"/>
    <xf numFmtId="3" fontId="3" fillId="0" borderId="1" xfId="6" applyNumberFormat="1" applyProtection="1">
      <alignment horizontal="right" vertical="center"/>
    </xf>
    <xf numFmtId="3" fontId="3" fillId="0" borderId="1" xfId="6" applyNumberFormat="1">
      <alignment horizontal="right" vertical="center"/>
    </xf>
    <xf numFmtId="3" fontId="1" fillId="0" borderId="0" xfId="0" applyNumberFormat="1" applyFont="1" applyAlignment="1">
      <alignment horizontal="center" vertical="center" wrapText="1"/>
    </xf>
  </cellXfs>
  <cellStyles count="8">
    <cellStyle name="Normalno" xfId="0" builtinId="0"/>
    <cellStyle name="SAPBEXaggData" xfId="5"/>
    <cellStyle name="SAPBEXformats" xfId="3"/>
    <cellStyle name="SAPBEXHLevel1" xfId="7"/>
    <cellStyle name="SAPBEXHLevel2" xfId="4"/>
    <cellStyle name="SAPBEXHLevel3" xfId="1"/>
    <cellStyle name="SAPBEXstdData" xfId="6"/>
    <cellStyle name="SAPBEXstdItem"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9"/>
  <sheetViews>
    <sheetView tabSelected="1" zoomScale="130" zoomScaleNormal="130" workbookViewId="0">
      <selection activeCell="C265" sqref="C265"/>
    </sheetView>
  </sheetViews>
  <sheetFormatPr defaultColWidth="9.140625" defaultRowHeight="15" x14ac:dyDescent="0.25"/>
  <cols>
    <col min="1" max="1" width="27.28515625" customWidth="1"/>
    <col min="2" max="2" width="44.5703125" style="19" customWidth="1"/>
    <col min="3" max="8" width="18.7109375" style="31" customWidth="1"/>
    <col min="225" max="225" width="30.28515625" customWidth="1"/>
    <col min="226" max="226" width="59" customWidth="1"/>
    <col min="227" max="227" width="10.85546875" customWidth="1"/>
    <col min="228" max="228" width="16" customWidth="1"/>
    <col min="229" max="229" width="17.140625" customWidth="1"/>
    <col min="230" max="230" width="16" customWidth="1"/>
    <col min="231" max="231" width="15" customWidth="1"/>
    <col min="232" max="240" width="12.7109375" bestFit="1" customWidth="1"/>
    <col min="241" max="242" width="15.42578125" bestFit="1" customWidth="1"/>
    <col min="243" max="254" width="16" bestFit="1" customWidth="1"/>
    <col min="255" max="259" width="15" bestFit="1" customWidth="1"/>
    <col min="260" max="260" width="14" bestFit="1" customWidth="1"/>
    <col min="261" max="261" width="15" bestFit="1" customWidth="1"/>
    <col min="262" max="262" width="14" bestFit="1" customWidth="1"/>
    <col min="481" max="481" width="30.28515625" customWidth="1"/>
    <col min="482" max="482" width="59" customWidth="1"/>
    <col min="483" max="483" width="10.85546875" customWidth="1"/>
    <col min="484" max="484" width="16" customWidth="1"/>
    <col min="485" max="485" width="17.140625" customWidth="1"/>
    <col min="486" max="486" width="16" customWidth="1"/>
    <col min="487" max="487" width="15" customWidth="1"/>
    <col min="488" max="496" width="12.7109375" bestFit="1" customWidth="1"/>
    <col min="497" max="498" width="15.42578125" bestFit="1" customWidth="1"/>
    <col min="499" max="510" width="16" bestFit="1" customWidth="1"/>
    <col min="511" max="515" width="15" bestFit="1" customWidth="1"/>
    <col min="516" max="516" width="14" bestFit="1" customWidth="1"/>
    <col min="517" max="517" width="15" bestFit="1" customWidth="1"/>
    <col min="518" max="518" width="14" bestFit="1" customWidth="1"/>
    <col min="737" max="737" width="30.28515625" customWidth="1"/>
    <col min="738" max="738" width="59" customWidth="1"/>
    <col min="739" max="739" width="10.85546875" customWidth="1"/>
    <col min="740" max="740" width="16" customWidth="1"/>
    <col min="741" max="741" width="17.140625" customWidth="1"/>
    <col min="742" max="742" width="16" customWidth="1"/>
    <col min="743" max="743" width="15" customWidth="1"/>
    <col min="744" max="752" width="12.7109375" bestFit="1" customWidth="1"/>
    <col min="753" max="754" width="15.42578125" bestFit="1" customWidth="1"/>
    <col min="755" max="766" width="16" bestFit="1" customWidth="1"/>
    <col min="767" max="771" width="15" bestFit="1" customWidth="1"/>
    <col min="772" max="772" width="14" bestFit="1" customWidth="1"/>
    <col min="773" max="773" width="15" bestFit="1" customWidth="1"/>
    <col min="774" max="774" width="14" bestFit="1" customWidth="1"/>
    <col min="993" max="993" width="30.28515625" customWidth="1"/>
    <col min="994" max="994" width="59" customWidth="1"/>
    <col min="995" max="995" width="10.85546875" customWidth="1"/>
    <col min="996" max="996" width="16" customWidth="1"/>
    <col min="997" max="997" width="17.140625" customWidth="1"/>
    <col min="998" max="998" width="16" customWidth="1"/>
    <col min="999" max="999" width="15" customWidth="1"/>
    <col min="1000" max="1008" width="12.7109375" bestFit="1" customWidth="1"/>
    <col min="1009" max="1010" width="15.42578125" bestFit="1" customWidth="1"/>
    <col min="1011" max="1022" width="16" bestFit="1" customWidth="1"/>
    <col min="1023" max="1027" width="15" bestFit="1" customWidth="1"/>
    <col min="1028" max="1028" width="14" bestFit="1" customWidth="1"/>
    <col min="1029" max="1029" width="15" bestFit="1" customWidth="1"/>
    <col min="1030" max="1030" width="14" bestFit="1" customWidth="1"/>
    <col min="1249" max="1249" width="30.28515625" customWidth="1"/>
    <col min="1250" max="1250" width="59" customWidth="1"/>
    <col min="1251" max="1251" width="10.85546875" customWidth="1"/>
    <col min="1252" max="1252" width="16" customWidth="1"/>
    <col min="1253" max="1253" width="17.140625" customWidth="1"/>
    <col min="1254" max="1254" width="16" customWidth="1"/>
    <col min="1255" max="1255" width="15" customWidth="1"/>
    <col min="1256" max="1264" width="12.7109375" bestFit="1" customWidth="1"/>
    <col min="1265" max="1266" width="15.42578125" bestFit="1" customWidth="1"/>
    <col min="1267" max="1278" width="16" bestFit="1" customWidth="1"/>
    <col min="1279" max="1283" width="15" bestFit="1" customWidth="1"/>
    <col min="1284" max="1284" width="14" bestFit="1" customWidth="1"/>
    <col min="1285" max="1285" width="15" bestFit="1" customWidth="1"/>
    <col min="1286" max="1286" width="14" bestFit="1" customWidth="1"/>
    <col min="1505" max="1505" width="30.28515625" customWidth="1"/>
    <col min="1506" max="1506" width="59" customWidth="1"/>
    <col min="1507" max="1507" width="10.85546875" customWidth="1"/>
    <col min="1508" max="1508" width="16" customWidth="1"/>
    <col min="1509" max="1509" width="17.140625" customWidth="1"/>
    <col min="1510" max="1510" width="16" customWidth="1"/>
    <col min="1511" max="1511" width="15" customWidth="1"/>
    <col min="1512" max="1520" width="12.7109375" bestFit="1" customWidth="1"/>
    <col min="1521" max="1522" width="15.42578125" bestFit="1" customWidth="1"/>
    <col min="1523" max="1534" width="16" bestFit="1" customWidth="1"/>
    <col min="1535" max="1539" width="15" bestFit="1" customWidth="1"/>
    <col min="1540" max="1540" width="14" bestFit="1" customWidth="1"/>
    <col min="1541" max="1541" width="15" bestFit="1" customWidth="1"/>
    <col min="1542" max="1542" width="14" bestFit="1" customWidth="1"/>
    <col min="1761" max="1761" width="30.28515625" customWidth="1"/>
    <col min="1762" max="1762" width="59" customWidth="1"/>
    <col min="1763" max="1763" width="10.85546875" customWidth="1"/>
    <col min="1764" max="1764" width="16" customWidth="1"/>
    <col min="1765" max="1765" width="17.140625" customWidth="1"/>
    <col min="1766" max="1766" width="16" customWidth="1"/>
    <col min="1767" max="1767" width="15" customWidth="1"/>
    <col min="1768" max="1776" width="12.7109375" bestFit="1" customWidth="1"/>
    <col min="1777" max="1778" width="15.42578125" bestFit="1" customWidth="1"/>
    <col min="1779" max="1790" width="16" bestFit="1" customWidth="1"/>
    <col min="1791" max="1795" width="15" bestFit="1" customWidth="1"/>
    <col min="1796" max="1796" width="14" bestFit="1" customWidth="1"/>
    <col min="1797" max="1797" width="15" bestFit="1" customWidth="1"/>
    <col min="1798" max="1798" width="14" bestFit="1" customWidth="1"/>
    <col min="2017" max="2017" width="30.28515625" customWidth="1"/>
    <col min="2018" max="2018" width="59" customWidth="1"/>
    <col min="2019" max="2019" width="10.85546875" customWidth="1"/>
    <col min="2020" max="2020" width="16" customWidth="1"/>
    <col min="2021" max="2021" width="17.140625" customWidth="1"/>
    <col min="2022" max="2022" width="16" customWidth="1"/>
    <col min="2023" max="2023" width="15" customWidth="1"/>
    <col min="2024" max="2032" width="12.7109375" bestFit="1" customWidth="1"/>
    <col min="2033" max="2034" width="15.42578125" bestFit="1" customWidth="1"/>
    <col min="2035" max="2046" width="16" bestFit="1" customWidth="1"/>
    <col min="2047" max="2051" width="15" bestFit="1" customWidth="1"/>
    <col min="2052" max="2052" width="14" bestFit="1" customWidth="1"/>
    <col min="2053" max="2053" width="15" bestFit="1" customWidth="1"/>
    <col min="2054" max="2054" width="14" bestFit="1" customWidth="1"/>
    <col min="2273" max="2273" width="30.28515625" customWidth="1"/>
    <col min="2274" max="2274" width="59" customWidth="1"/>
    <col min="2275" max="2275" width="10.85546875" customWidth="1"/>
    <col min="2276" max="2276" width="16" customWidth="1"/>
    <col min="2277" max="2277" width="17.140625" customWidth="1"/>
    <col min="2278" max="2278" width="16" customWidth="1"/>
    <col min="2279" max="2279" width="15" customWidth="1"/>
    <col min="2280" max="2288" width="12.7109375" bestFit="1" customWidth="1"/>
    <col min="2289" max="2290" width="15.42578125" bestFit="1" customWidth="1"/>
    <col min="2291" max="2302" width="16" bestFit="1" customWidth="1"/>
    <col min="2303" max="2307" width="15" bestFit="1" customWidth="1"/>
    <col min="2308" max="2308" width="14" bestFit="1" customWidth="1"/>
    <col min="2309" max="2309" width="15" bestFit="1" customWidth="1"/>
    <col min="2310" max="2310" width="14" bestFit="1" customWidth="1"/>
    <col min="2529" max="2529" width="30.28515625" customWidth="1"/>
    <col min="2530" max="2530" width="59" customWidth="1"/>
    <col min="2531" max="2531" width="10.85546875" customWidth="1"/>
    <col min="2532" max="2532" width="16" customWidth="1"/>
    <col min="2533" max="2533" width="17.140625" customWidth="1"/>
    <col min="2534" max="2534" width="16" customWidth="1"/>
    <col min="2535" max="2535" width="15" customWidth="1"/>
    <col min="2536" max="2544" width="12.7109375" bestFit="1" customWidth="1"/>
    <col min="2545" max="2546" width="15.42578125" bestFit="1" customWidth="1"/>
    <col min="2547" max="2558" width="16" bestFit="1" customWidth="1"/>
    <col min="2559" max="2563" width="15" bestFit="1" customWidth="1"/>
    <col min="2564" max="2564" width="14" bestFit="1" customWidth="1"/>
    <col min="2565" max="2565" width="15" bestFit="1" customWidth="1"/>
    <col min="2566" max="2566" width="14" bestFit="1" customWidth="1"/>
    <col min="2785" max="2785" width="30.28515625" customWidth="1"/>
    <col min="2786" max="2786" width="59" customWidth="1"/>
    <col min="2787" max="2787" width="10.85546875" customWidth="1"/>
    <col min="2788" max="2788" width="16" customWidth="1"/>
    <col min="2789" max="2789" width="17.140625" customWidth="1"/>
    <col min="2790" max="2790" width="16" customWidth="1"/>
    <col min="2791" max="2791" width="15" customWidth="1"/>
    <col min="2792" max="2800" width="12.7109375" bestFit="1" customWidth="1"/>
    <col min="2801" max="2802" width="15.42578125" bestFit="1" customWidth="1"/>
    <col min="2803" max="2814" width="16" bestFit="1" customWidth="1"/>
    <col min="2815" max="2819" width="15" bestFit="1" customWidth="1"/>
    <col min="2820" max="2820" width="14" bestFit="1" customWidth="1"/>
    <col min="2821" max="2821" width="15" bestFit="1" customWidth="1"/>
    <col min="2822" max="2822" width="14" bestFit="1" customWidth="1"/>
    <col min="3041" max="3041" width="30.28515625" customWidth="1"/>
    <col min="3042" max="3042" width="59" customWidth="1"/>
    <col min="3043" max="3043" width="10.85546875" customWidth="1"/>
    <col min="3044" max="3044" width="16" customWidth="1"/>
    <col min="3045" max="3045" width="17.140625" customWidth="1"/>
    <col min="3046" max="3046" width="16" customWidth="1"/>
    <col min="3047" max="3047" width="15" customWidth="1"/>
    <col min="3048" max="3056" width="12.7109375" bestFit="1" customWidth="1"/>
    <col min="3057" max="3058" width="15.42578125" bestFit="1" customWidth="1"/>
    <col min="3059" max="3070" width="16" bestFit="1" customWidth="1"/>
    <col min="3071" max="3075" width="15" bestFit="1" customWidth="1"/>
    <col min="3076" max="3076" width="14" bestFit="1" customWidth="1"/>
    <col min="3077" max="3077" width="15" bestFit="1" customWidth="1"/>
    <col min="3078" max="3078" width="14" bestFit="1" customWidth="1"/>
    <col min="3297" max="3297" width="30.28515625" customWidth="1"/>
    <col min="3298" max="3298" width="59" customWidth="1"/>
    <col min="3299" max="3299" width="10.85546875" customWidth="1"/>
    <col min="3300" max="3300" width="16" customWidth="1"/>
    <col min="3301" max="3301" width="17.140625" customWidth="1"/>
    <col min="3302" max="3302" width="16" customWidth="1"/>
    <col min="3303" max="3303" width="15" customWidth="1"/>
    <col min="3304" max="3312" width="12.7109375" bestFit="1" customWidth="1"/>
    <col min="3313" max="3314" width="15.42578125" bestFit="1" customWidth="1"/>
    <col min="3315" max="3326" width="16" bestFit="1" customWidth="1"/>
    <col min="3327" max="3331" width="15" bestFit="1" customWidth="1"/>
    <col min="3332" max="3332" width="14" bestFit="1" customWidth="1"/>
    <col min="3333" max="3333" width="15" bestFit="1" customWidth="1"/>
    <col min="3334" max="3334" width="14" bestFit="1" customWidth="1"/>
    <col min="3553" max="3553" width="30.28515625" customWidth="1"/>
    <col min="3554" max="3554" width="59" customWidth="1"/>
    <col min="3555" max="3555" width="10.85546875" customWidth="1"/>
    <col min="3556" max="3556" width="16" customWidth="1"/>
    <col min="3557" max="3557" width="17.140625" customWidth="1"/>
    <col min="3558" max="3558" width="16" customWidth="1"/>
    <col min="3559" max="3559" width="15" customWidth="1"/>
    <col min="3560" max="3568" width="12.7109375" bestFit="1" customWidth="1"/>
    <col min="3569" max="3570" width="15.42578125" bestFit="1" customWidth="1"/>
    <col min="3571" max="3582" width="16" bestFit="1" customWidth="1"/>
    <col min="3583" max="3587" width="15" bestFit="1" customWidth="1"/>
    <col min="3588" max="3588" width="14" bestFit="1" customWidth="1"/>
    <col min="3589" max="3589" width="15" bestFit="1" customWidth="1"/>
    <col min="3590" max="3590" width="14" bestFit="1" customWidth="1"/>
    <col min="3809" max="3809" width="30.28515625" customWidth="1"/>
    <col min="3810" max="3810" width="59" customWidth="1"/>
    <col min="3811" max="3811" width="10.85546875" customWidth="1"/>
    <col min="3812" max="3812" width="16" customWidth="1"/>
    <col min="3813" max="3813" width="17.140625" customWidth="1"/>
    <col min="3814" max="3814" width="16" customWidth="1"/>
    <col min="3815" max="3815" width="15" customWidth="1"/>
    <col min="3816" max="3824" width="12.7109375" bestFit="1" customWidth="1"/>
    <col min="3825" max="3826" width="15.42578125" bestFit="1" customWidth="1"/>
    <col min="3827" max="3838" width="16" bestFit="1" customWidth="1"/>
    <col min="3839" max="3843" width="15" bestFit="1" customWidth="1"/>
    <col min="3844" max="3844" width="14" bestFit="1" customWidth="1"/>
    <col min="3845" max="3845" width="15" bestFit="1" customWidth="1"/>
    <col min="3846" max="3846" width="14" bestFit="1" customWidth="1"/>
    <col min="4065" max="4065" width="30.28515625" customWidth="1"/>
    <col min="4066" max="4066" width="59" customWidth="1"/>
    <col min="4067" max="4067" width="10.85546875" customWidth="1"/>
    <col min="4068" max="4068" width="16" customWidth="1"/>
    <col min="4069" max="4069" width="17.140625" customWidth="1"/>
    <col min="4070" max="4070" width="16" customWidth="1"/>
    <col min="4071" max="4071" width="15" customWidth="1"/>
    <col min="4072" max="4080" width="12.7109375" bestFit="1" customWidth="1"/>
    <col min="4081" max="4082" width="15.42578125" bestFit="1" customWidth="1"/>
    <col min="4083" max="4094" width="16" bestFit="1" customWidth="1"/>
    <col min="4095" max="4099" width="15" bestFit="1" customWidth="1"/>
    <col min="4100" max="4100" width="14" bestFit="1" customWidth="1"/>
    <col min="4101" max="4101" width="15" bestFit="1" customWidth="1"/>
    <col min="4102" max="4102" width="14" bestFit="1" customWidth="1"/>
    <col min="4321" max="4321" width="30.28515625" customWidth="1"/>
    <col min="4322" max="4322" width="59" customWidth="1"/>
    <col min="4323" max="4323" width="10.85546875" customWidth="1"/>
    <col min="4324" max="4324" width="16" customWidth="1"/>
    <col min="4325" max="4325" width="17.140625" customWidth="1"/>
    <col min="4326" max="4326" width="16" customWidth="1"/>
    <col min="4327" max="4327" width="15" customWidth="1"/>
    <col min="4328" max="4336" width="12.7109375" bestFit="1" customWidth="1"/>
    <col min="4337" max="4338" width="15.42578125" bestFit="1" customWidth="1"/>
    <col min="4339" max="4350" width="16" bestFit="1" customWidth="1"/>
    <col min="4351" max="4355" width="15" bestFit="1" customWidth="1"/>
    <col min="4356" max="4356" width="14" bestFit="1" customWidth="1"/>
    <col min="4357" max="4357" width="15" bestFit="1" customWidth="1"/>
    <col min="4358" max="4358" width="14" bestFit="1" customWidth="1"/>
    <col min="4577" max="4577" width="30.28515625" customWidth="1"/>
    <col min="4578" max="4578" width="59" customWidth="1"/>
    <col min="4579" max="4579" width="10.85546875" customWidth="1"/>
    <col min="4580" max="4580" width="16" customWidth="1"/>
    <col min="4581" max="4581" width="17.140625" customWidth="1"/>
    <col min="4582" max="4582" width="16" customWidth="1"/>
    <col min="4583" max="4583" width="15" customWidth="1"/>
    <col min="4584" max="4592" width="12.7109375" bestFit="1" customWidth="1"/>
    <col min="4593" max="4594" width="15.42578125" bestFit="1" customWidth="1"/>
    <col min="4595" max="4606" width="16" bestFit="1" customWidth="1"/>
    <col min="4607" max="4611" width="15" bestFit="1" customWidth="1"/>
    <col min="4612" max="4612" width="14" bestFit="1" customWidth="1"/>
    <col min="4613" max="4613" width="15" bestFit="1" customWidth="1"/>
    <col min="4614" max="4614" width="14" bestFit="1" customWidth="1"/>
    <col min="4833" max="4833" width="30.28515625" customWidth="1"/>
    <col min="4834" max="4834" width="59" customWidth="1"/>
    <col min="4835" max="4835" width="10.85546875" customWidth="1"/>
    <col min="4836" max="4836" width="16" customWidth="1"/>
    <col min="4837" max="4837" width="17.140625" customWidth="1"/>
    <col min="4838" max="4838" width="16" customWidth="1"/>
    <col min="4839" max="4839" width="15" customWidth="1"/>
    <col min="4840" max="4848" width="12.7109375" bestFit="1" customWidth="1"/>
    <col min="4849" max="4850" width="15.42578125" bestFit="1" customWidth="1"/>
    <col min="4851" max="4862" width="16" bestFit="1" customWidth="1"/>
    <col min="4863" max="4867" width="15" bestFit="1" customWidth="1"/>
    <col min="4868" max="4868" width="14" bestFit="1" customWidth="1"/>
    <col min="4869" max="4869" width="15" bestFit="1" customWidth="1"/>
    <col min="4870" max="4870" width="14" bestFit="1" customWidth="1"/>
    <col min="5089" max="5089" width="30.28515625" customWidth="1"/>
    <col min="5090" max="5090" width="59" customWidth="1"/>
    <col min="5091" max="5091" width="10.85546875" customWidth="1"/>
    <col min="5092" max="5092" width="16" customWidth="1"/>
    <col min="5093" max="5093" width="17.140625" customWidth="1"/>
    <col min="5094" max="5094" width="16" customWidth="1"/>
    <col min="5095" max="5095" width="15" customWidth="1"/>
    <col min="5096" max="5104" width="12.7109375" bestFit="1" customWidth="1"/>
    <col min="5105" max="5106" width="15.42578125" bestFit="1" customWidth="1"/>
    <col min="5107" max="5118" width="16" bestFit="1" customWidth="1"/>
    <col min="5119" max="5123" width="15" bestFit="1" customWidth="1"/>
    <col min="5124" max="5124" width="14" bestFit="1" customWidth="1"/>
    <col min="5125" max="5125" width="15" bestFit="1" customWidth="1"/>
    <col min="5126" max="5126" width="14" bestFit="1" customWidth="1"/>
    <col min="5345" max="5345" width="30.28515625" customWidth="1"/>
    <col min="5346" max="5346" width="59" customWidth="1"/>
    <col min="5347" max="5347" width="10.85546875" customWidth="1"/>
    <col min="5348" max="5348" width="16" customWidth="1"/>
    <col min="5349" max="5349" width="17.140625" customWidth="1"/>
    <col min="5350" max="5350" width="16" customWidth="1"/>
    <col min="5351" max="5351" width="15" customWidth="1"/>
    <col min="5352" max="5360" width="12.7109375" bestFit="1" customWidth="1"/>
    <col min="5361" max="5362" width="15.42578125" bestFit="1" customWidth="1"/>
    <col min="5363" max="5374" width="16" bestFit="1" customWidth="1"/>
    <col min="5375" max="5379" width="15" bestFit="1" customWidth="1"/>
    <col min="5380" max="5380" width="14" bestFit="1" customWidth="1"/>
    <col min="5381" max="5381" width="15" bestFit="1" customWidth="1"/>
    <col min="5382" max="5382" width="14" bestFit="1" customWidth="1"/>
    <col min="5601" max="5601" width="30.28515625" customWidth="1"/>
    <col min="5602" max="5602" width="59" customWidth="1"/>
    <col min="5603" max="5603" width="10.85546875" customWidth="1"/>
    <col min="5604" max="5604" width="16" customWidth="1"/>
    <col min="5605" max="5605" width="17.140625" customWidth="1"/>
    <col min="5606" max="5606" width="16" customWidth="1"/>
    <col min="5607" max="5607" width="15" customWidth="1"/>
    <col min="5608" max="5616" width="12.7109375" bestFit="1" customWidth="1"/>
    <col min="5617" max="5618" width="15.42578125" bestFit="1" customWidth="1"/>
    <col min="5619" max="5630" width="16" bestFit="1" customWidth="1"/>
    <col min="5631" max="5635" width="15" bestFit="1" customWidth="1"/>
    <col min="5636" max="5636" width="14" bestFit="1" customWidth="1"/>
    <col min="5637" max="5637" width="15" bestFit="1" customWidth="1"/>
    <col min="5638" max="5638" width="14" bestFit="1" customWidth="1"/>
    <col min="5857" max="5857" width="30.28515625" customWidth="1"/>
    <col min="5858" max="5858" width="59" customWidth="1"/>
    <col min="5859" max="5859" width="10.85546875" customWidth="1"/>
    <col min="5860" max="5860" width="16" customWidth="1"/>
    <col min="5861" max="5861" width="17.140625" customWidth="1"/>
    <col min="5862" max="5862" width="16" customWidth="1"/>
    <col min="5863" max="5863" width="15" customWidth="1"/>
    <col min="5864" max="5872" width="12.7109375" bestFit="1" customWidth="1"/>
    <col min="5873" max="5874" width="15.42578125" bestFit="1" customWidth="1"/>
    <col min="5875" max="5886" width="16" bestFit="1" customWidth="1"/>
    <col min="5887" max="5891" width="15" bestFit="1" customWidth="1"/>
    <col min="5892" max="5892" width="14" bestFit="1" customWidth="1"/>
    <col min="5893" max="5893" width="15" bestFit="1" customWidth="1"/>
    <col min="5894" max="5894" width="14" bestFit="1" customWidth="1"/>
    <col min="6113" max="6113" width="30.28515625" customWidth="1"/>
    <col min="6114" max="6114" width="59" customWidth="1"/>
    <col min="6115" max="6115" width="10.85546875" customWidth="1"/>
    <col min="6116" max="6116" width="16" customWidth="1"/>
    <col min="6117" max="6117" width="17.140625" customWidth="1"/>
    <col min="6118" max="6118" width="16" customWidth="1"/>
    <col min="6119" max="6119" width="15" customWidth="1"/>
    <col min="6120" max="6128" width="12.7109375" bestFit="1" customWidth="1"/>
    <col min="6129" max="6130" width="15.42578125" bestFit="1" customWidth="1"/>
    <col min="6131" max="6142" width="16" bestFit="1" customWidth="1"/>
    <col min="6143" max="6147" width="15" bestFit="1" customWidth="1"/>
    <col min="6148" max="6148" width="14" bestFit="1" customWidth="1"/>
    <col min="6149" max="6149" width="15" bestFit="1" customWidth="1"/>
    <col min="6150" max="6150" width="14" bestFit="1" customWidth="1"/>
    <col min="6369" max="6369" width="30.28515625" customWidth="1"/>
    <col min="6370" max="6370" width="59" customWidth="1"/>
    <col min="6371" max="6371" width="10.85546875" customWidth="1"/>
    <col min="6372" max="6372" width="16" customWidth="1"/>
    <col min="6373" max="6373" width="17.140625" customWidth="1"/>
    <col min="6374" max="6374" width="16" customWidth="1"/>
    <col min="6375" max="6375" width="15" customWidth="1"/>
    <col min="6376" max="6384" width="12.7109375" bestFit="1" customWidth="1"/>
    <col min="6385" max="6386" width="15.42578125" bestFit="1" customWidth="1"/>
    <col min="6387" max="6398" width="16" bestFit="1" customWidth="1"/>
    <col min="6399" max="6403" width="15" bestFit="1" customWidth="1"/>
    <col min="6404" max="6404" width="14" bestFit="1" customWidth="1"/>
    <col min="6405" max="6405" width="15" bestFit="1" customWidth="1"/>
    <col min="6406" max="6406" width="14" bestFit="1" customWidth="1"/>
    <col min="6625" max="6625" width="30.28515625" customWidth="1"/>
    <col min="6626" max="6626" width="59" customWidth="1"/>
    <col min="6627" max="6627" width="10.85546875" customWidth="1"/>
    <col min="6628" max="6628" width="16" customWidth="1"/>
    <col min="6629" max="6629" width="17.140625" customWidth="1"/>
    <col min="6630" max="6630" width="16" customWidth="1"/>
    <col min="6631" max="6631" width="15" customWidth="1"/>
    <col min="6632" max="6640" width="12.7109375" bestFit="1" customWidth="1"/>
    <col min="6641" max="6642" width="15.42578125" bestFit="1" customWidth="1"/>
    <col min="6643" max="6654" width="16" bestFit="1" customWidth="1"/>
    <col min="6655" max="6659" width="15" bestFit="1" customWidth="1"/>
    <col min="6660" max="6660" width="14" bestFit="1" customWidth="1"/>
    <col min="6661" max="6661" width="15" bestFit="1" customWidth="1"/>
    <col min="6662" max="6662" width="14" bestFit="1" customWidth="1"/>
    <col min="6881" max="6881" width="30.28515625" customWidth="1"/>
    <col min="6882" max="6882" width="59" customWidth="1"/>
    <col min="6883" max="6883" width="10.85546875" customWidth="1"/>
    <col min="6884" max="6884" width="16" customWidth="1"/>
    <col min="6885" max="6885" width="17.140625" customWidth="1"/>
    <col min="6886" max="6886" width="16" customWidth="1"/>
    <col min="6887" max="6887" width="15" customWidth="1"/>
    <col min="6888" max="6896" width="12.7109375" bestFit="1" customWidth="1"/>
    <col min="6897" max="6898" width="15.42578125" bestFit="1" customWidth="1"/>
    <col min="6899" max="6910" width="16" bestFit="1" customWidth="1"/>
    <col min="6911" max="6915" width="15" bestFit="1" customWidth="1"/>
    <col min="6916" max="6916" width="14" bestFit="1" customWidth="1"/>
    <col min="6917" max="6917" width="15" bestFit="1" customWidth="1"/>
    <col min="6918" max="6918" width="14" bestFit="1" customWidth="1"/>
    <col min="7137" max="7137" width="30.28515625" customWidth="1"/>
    <col min="7138" max="7138" width="59" customWidth="1"/>
    <col min="7139" max="7139" width="10.85546875" customWidth="1"/>
    <col min="7140" max="7140" width="16" customWidth="1"/>
    <col min="7141" max="7141" width="17.140625" customWidth="1"/>
    <col min="7142" max="7142" width="16" customWidth="1"/>
    <col min="7143" max="7143" width="15" customWidth="1"/>
    <col min="7144" max="7152" width="12.7109375" bestFit="1" customWidth="1"/>
    <col min="7153" max="7154" width="15.42578125" bestFit="1" customWidth="1"/>
    <col min="7155" max="7166" width="16" bestFit="1" customWidth="1"/>
    <col min="7167" max="7171" width="15" bestFit="1" customWidth="1"/>
    <col min="7172" max="7172" width="14" bestFit="1" customWidth="1"/>
    <col min="7173" max="7173" width="15" bestFit="1" customWidth="1"/>
    <col min="7174" max="7174" width="14" bestFit="1" customWidth="1"/>
    <col min="7393" max="7393" width="30.28515625" customWidth="1"/>
    <col min="7394" max="7394" width="59" customWidth="1"/>
    <col min="7395" max="7395" width="10.85546875" customWidth="1"/>
    <col min="7396" max="7396" width="16" customWidth="1"/>
    <col min="7397" max="7397" width="17.140625" customWidth="1"/>
    <col min="7398" max="7398" width="16" customWidth="1"/>
    <col min="7399" max="7399" width="15" customWidth="1"/>
    <col min="7400" max="7408" width="12.7109375" bestFit="1" customWidth="1"/>
    <col min="7409" max="7410" width="15.42578125" bestFit="1" customWidth="1"/>
    <col min="7411" max="7422" width="16" bestFit="1" customWidth="1"/>
    <col min="7423" max="7427" width="15" bestFit="1" customWidth="1"/>
    <col min="7428" max="7428" width="14" bestFit="1" customWidth="1"/>
    <col min="7429" max="7429" width="15" bestFit="1" customWidth="1"/>
    <col min="7430" max="7430" width="14" bestFit="1" customWidth="1"/>
    <col min="7649" max="7649" width="30.28515625" customWidth="1"/>
    <col min="7650" max="7650" width="59" customWidth="1"/>
    <col min="7651" max="7651" width="10.85546875" customWidth="1"/>
    <col min="7652" max="7652" width="16" customWidth="1"/>
    <col min="7653" max="7653" width="17.140625" customWidth="1"/>
    <col min="7654" max="7654" width="16" customWidth="1"/>
    <col min="7655" max="7655" width="15" customWidth="1"/>
    <col min="7656" max="7664" width="12.7109375" bestFit="1" customWidth="1"/>
    <col min="7665" max="7666" width="15.42578125" bestFit="1" customWidth="1"/>
    <col min="7667" max="7678" width="16" bestFit="1" customWidth="1"/>
    <col min="7679" max="7683" width="15" bestFit="1" customWidth="1"/>
    <col min="7684" max="7684" width="14" bestFit="1" customWidth="1"/>
    <col min="7685" max="7685" width="15" bestFit="1" customWidth="1"/>
    <col min="7686" max="7686" width="14" bestFit="1" customWidth="1"/>
    <col min="7905" max="7905" width="30.28515625" customWidth="1"/>
    <col min="7906" max="7906" width="59" customWidth="1"/>
    <col min="7907" max="7907" width="10.85546875" customWidth="1"/>
    <col min="7908" max="7908" width="16" customWidth="1"/>
    <col min="7909" max="7909" width="17.140625" customWidth="1"/>
    <col min="7910" max="7910" width="16" customWidth="1"/>
    <col min="7911" max="7911" width="15" customWidth="1"/>
    <col min="7912" max="7920" width="12.7109375" bestFit="1" customWidth="1"/>
    <col min="7921" max="7922" width="15.42578125" bestFit="1" customWidth="1"/>
    <col min="7923" max="7934" width="16" bestFit="1" customWidth="1"/>
    <col min="7935" max="7939" width="15" bestFit="1" customWidth="1"/>
    <col min="7940" max="7940" width="14" bestFit="1" customWidth="1"/>
    <col min="7941" max="7941" width="15" bestFit="1" customWidth="1"/>
    <col min="7942" max="7942" width="14" bestFit="1" customWidth="1"/>
    <col min="8161" max="8161" width="30.28515625" customWidth="1"/>
    <col min="8162" max="8162" width="59" customWidth="1"/>
    <col min="8163" max="8163" width="10.85546875" customWidth="1"/>
    <col min="8164" max="8164" width="16" customWidth="1"/>
    <col min="8165" max="8165" width="17.140625" customWidth="1"/>
    <col min="8166" max="8166" width="16" customWidth="1"/>
    <col min="8167" max="8167" width="15" customWidth="1"/>
    <col min="8168" max="8176" width="12.7109375" bestFit="1" customWidth="1"/>
    <col min="8177" max="8178" width="15.42578125" bestFit="1" customWidth="1"/>
    <col min="8179" max="8190" width="16" bestFit="1" customWidth="1"/>
    <col min="8191" max="8195" width="15" bestFit="1" customWidth="1"/>
    <col min="8196" max="8196" width="14" bestFit="1" customWidth="1"/>
    <col min="8197" max="8197" width="15" bestFit="1" customWidth="1"/>
    <col min="8198" max="8198" width="14" bestFit="1" customWidth="1"/>
    <col min="8417" max="8417" width="30.28515625" customWidth="1"/>
    <col min="8418" max="8418" width="59" customWidth="1"/>
    <col min="8419" max="8419" width="10.85546875" customWidth="1"/>
    <col min="8420" max="8420" width="16" customWidth="1"/>
    <col min="8421" max="8421" width="17.140625" customWidth="1"/>
    <col min="8422" max="8422" width="16" customWidth="1"/>
    <col min="8423" max="8423" width="15" customWidth="1"/>
    <col min="8424" max="8432" width="12.7109375" bestFit="1" customWidth="1"/>
    <col min="8433" max="8434" width="15.42578125" bestFit="1" customWidth="1"/>
    <col min="8435" max="8446" width="16" bestFit="1" customWidth="1"/>
    <col min="8447" max="8451" width="15" bestFit="1" customWidth="1"/>
    <col min="8452" max="8452" width="14" bestFit="1" customWidth="1"/>
    <col min="8453" max="8453" width="15" bestFit="1" customWidth="1"/>
    <col min="8454" max="8454" width="14" bestFit="1" customWidth="1"/>
    <col min="8673" max="8673" width="30.28515625" customWidth="1"/>
    <col min="8674" max="8674" width="59" customWidth="1"/>
    <col min="8675" max="8675" width="10.85546875" customWidth="1"/>
    <col min="8676" max="8676" width="16" customWidth="1"/>
    <col min="8677" max="8677" width="17.140625" customWidth="1"/>
    <col min="8678" max="8678" width="16" customWidth="1"/>
    <col min="8679" max="8679" width="15" customWidth="1"/>
    <col min="8680" max="8688" width="12.7109375" bestFit="1" customWidth="1"/>
    <col min="8689" max="8690" width="15.42578125" bestFit="1" customWidth="1"/>
    <col min="8691" max="8702" width="16" bestFit="1" customWidth="1"/>
    <col min="8703" max="8707" width="15" bestFit="1" customWidth="1"/>
    <col min="8708" max="8708" width="14" bestFit="1" customWidth="1"/>
    <col min="8709" max="8709" width="15" bestFit="1" customWidth="1"/>
    <col min="8710" max="8710" width="14" bestFit="1" customWidth="1"/>
    <col min="8929" max="8929" width="30.28515625" customWidth="1"/>
    <col min="8930" max="8930" width="59" customWidth="1"/>
    <col min="8931" max="8931" width="10.85546875" customWidth="1"/>
    <col min="8932" max="8932" width="16" customWidth="1"/>
    <col min="8933" max="8933" width="17.140625" customWidth="1"/>
    <col min="8934" max="8934" width="16" customWidth="1"/>
    <col min="8935" max="8935" width="15" customWidth="1"/>
    <col min="8936" max="8944" width="12.7109375" bestFit="1" customWidth="1"/>
    <col min="8945" max="8946" width="15.42578125" bestFit="1" customWidth="1"/>
    <col min="8947" max="8958" width="16" bestFit="1" customWidth="1"/>
    <col min="8959" max="8963" width="15" bestFit="1" customWidth="1"/>
    <col min="8964" max="8964" width="14" bestFit="1" customWidth="1"/>
    <col min="8965" max="8965" width="15" bestFit="1" customWidth="1"/>
    <col min="8966" max="8966" width="14" bestFit="1" customWidth="1"/>
    <col min="9185" max="9185" width="30.28515625" customWidth="1"/>
    <col min="9186" max="9186" width="59" customWidth="1"/>
    <col min="9187" max="9187" width="10.85546875" customWidth="1"/>
    <col min="9188" max="9188" width="16" customWidth="1"/>
    <col min="9189" max="9189" width="17.140625" customWidth="1"/>
    <col min="9190" max="9190" width="16" customWidth="1"/>
    <col min="9191" max="9191" width="15" customWidth="1"/>
    <col min="9192" max="9200" width="12.7109375" bestFit="1" customWidth="1"/>
    <col min="9201" max="9202" width="15.42578125" bestFit="1" customWidth="1"/>
    <col min="9203" max="9214" width="16" bestFit="1" customWidth="1"/>
    <col min="9215" max="9219" width="15" bestFit="1" customWidth="1"/>
    <col min="9220" max="9220" width="14" bestFit="1" customWidth="1"/>
    <col min="9221" max="9221" width="15" bestFit="1" customWidth="1"/>
    <col min="9222" max="9222" width="14" bestFit="1" customWidth="1"/>
    <col min="9441" max="9441" width="30.28515625" customWidth="1"/>
    <col min="9442" max="9442" width="59" customWidth="1"/>
    <col min="9443" max="9443" width="10.85546875" customWidth="1"/>
    <col min="9444" max="9444" width="16" customWidth="1"/>
    <col min="9445" max="9445" width="17.140625" customWidth="1"/>
    <col min="9446" max="9446" width="16" customWidth="1"/>
    <col min="9447" max="9447" width="15" customWidth="1"/>
    <col min="9448" max="9456" width="12.7109375" bestFit="1" customWidth="1"/>
    <col min="9457" max="9458" width="15.42578125" bestFit="1" customWidth="1"/>
    <col min="9459" max="9470" width="16" bestFit="1" customWidth="1"/>
    <col min="9471" max="9475" width="15" bestFit="1" customWidth="1"/>
    <col min="9476" max="9476" width="14" bestFit="1" customWidth="1"/>
    <col min="9477" max="9477" width="15" bestFit="1" customWidth="1"/>
    <col min="9478" max="9478" width="14" bestFit="1" customWidth="1"/>
    <col min="9697" max="9697" width="30.28515625" customWidth="1"/>
    <col min="9698" max="9698" width="59" customWidth="1"/>
    <col min="9699" max="9699" width="10.85546875" customWidth="1"/>
    <col min="9700" max="9700" width="16" customWidth="1"/>
    <col min="9701" max="9701" width="17.140625" customWidth="1"/>
    <col min="9702" max="9702" width="16" customWidth="1"/>
    <col min="9703" max="9703" width="15" customWidth="1"/>
    <col min="9704" max="9712" width="12.7109375" bestFit="1" customWidth="1"/>
    <col min="9713" max="9714" width="15.42578125" bestFit="1" customWidth="1"/>
    <col min="9715" max="9726" width="16" bestFit="1" customWidth="1"/>
    <col min="9727" max="9731" width="15" bestFit="1" customWidth="1"/>
    <col min="9732" max="9732" width="14" bestFit="1" customWidth="1"/>
    <col min="9733" max="9733" width="15" bestFit="1" customWidth="1"/>
    <col min="9734" max="9734" width="14" bestFit="1" customWidth="1"/>
    <col min="9953" max="9953" width="30.28515625" customWidth="1"/>
    <col min="9954" max="9954" width="59" customWidth="1"/>
    <col min="9955" max="9955" width="10.85546875" customWidth="1"/>
    <col min="9956" max="9956" width="16" customWidth="1"/>
    <col min="9957" max="9957" width="17.140625" customWidth="1"/>
    <col min="9958" max="9958" width="16" customWidth="1"/>
    <col min="9959" max="9959" width="15" customWidth="1"/>
    <col min="9960" max="9968" width="12.7109375" bestFit="1" customWidth="1"/>
    <col min="9969" max="9970" width="15.42578125" bestFit="1" customWidth="1"/>
    <col min="9971" max="9982" width="16" bestFit="1" customWidth="1"/>
    <col min="9983" max="9987" width="15" bestFit="1" customWidth="1"/>
    <col min="9988" max="9988" width="14" bestFit="1" customWidth="1"/>
    <col min="9989" max="9989" width="15" bestFit="1" customWidth="1"/>
    <col min="9990" max="9990" width="14" bestFit="1" customWidth="1"/>
    <col min="10209" max="10209" width="30.28515625" customWidth="1"/>
    <col min="10210" max="10210" width="59" customWidth="1"/>
    <col min="10211" max="10211" width="10.85546875" customWidth="1"/>
    <col min="10212" max="10212" width="16" customWidth="1"/>
    <col min="10213" max="10213" width="17.140625" customWidth="1"/>
    <col min="10214" max="10214" width="16" customWidth="1"/>
    <col min="10215" max="10215" width="15" customWidth="1"/>
    <col min="10216" max="10224" width="12.7109375" bestFit="1" customWidth="1"/>
    <col min="10225" max="10226" width="15.42578125" bestFit="1" customWidth="1"/>
    <col min="10227" max="10238" width="16" bestFit="1" customWidth="1"/>
    <col min="10239" max="10243" width="15" bestFit="1" customWidth="1"/>
    <col min="10244" max="10244" width="14" bestFit="1" customWidth="1"/>
    <col min="10245" max="10245" width="15" bestFit="1" customWidth="1"/>
    <col min="10246" max="10246" width="14" bestFit="1" customWidth="1"/>
    <col min="10465" max="10465" width="30.28515625" customWidth="1"/>
    <col min="10466" max="10466" width="59" customWidth="1"/>
    <col min="10467" max="10467" width="10.85546875" customWidth="1"/>
    <col min="10468" max="10468" width="16" customWidth="1"/>
    <col min="10469" max="10469" width="17.140625" customWidth="1"/>
    <col min="10470" max="10470" width="16" customWidth="1"/>
    <col min="10471" max="10471" width="15" customWidth="1"/>
    <col min="10472" max="10480" width="12.7109375" bestFit="1" customWidth="1"/>
    <col min="10481" max="10482" width="15.42578125" bestFit="1" customWidth="1"/>
    <col min="10483" max="10494" width="16" bestFit="1" customWidth="1"/>
    <col min="10495" max="10499" width="15" bestFit="1" customWidth="1"/>
    <col min="10500" max="10500" width="14" bestFit="1" customWidth="1"/>
    <col min="10501" max="10501" width="15" bestFit="1" customWidth="1"/>
    <col min="10502" max="10502" width="14" bestFit="1" customWidth="1"/>
    <col min="10721" max="10721" width="30.28515625" customWidth="1"/>
    <col min="10722" max="10722" width="59" customWidth="1"/>
    <col min="10723" max="10723" width="10.85546875" customWidth="1"/>
    <col min="10724" max="10724" width="16" customWidth="1"/>
    <col min="10725" max="10725" width="17.140625" customWidth="1"/>
    <col min="10726" max="10726" width="16" customWidth="1"/>
    <col min="10727" max="10727" width="15" customWidth="1"/>
    <col min="10728" max="10736" width="12.7109375" bestFit="1" customWidth="1"/>
    <col min="10737" max="10738" width="15.42578125" bestFit="1" customWidth="1"/>
    <col min="10739" max="10750" width="16" bestFit="1" customWidth="1"/>
    <col min="10751" max="10755" width="15" bestFit="1" customWidth="1"/>
    <col min="10756" max="10756" width="14" bestFit="1" customWidth="1"/>
    <col min="10757" max="10757" width="15" bestFit="1" customWidth="1"/>
    <col min="10758" max="10758" width="14" bestFit="1" customWidth="1"/>
    <col min="10977" max="10977" width="30.28515625" customWidth="1"/>
    <col min="10978" max="10978" width="59" customWidth="1"/>
    <col min="10979" max="10979" width="10.85546875" customWidth="1"/>
    <col min="10980" max="10980" width="16" customWidth="1"/>
    <col min="10981" max="10981" width="17.140625" customWidth="1"/>
    <col min="10982" max="10982" width="16" customWidth="1"/>
    <col min="10983" max="10983" width="15" customWidth="1"/>
    <col min="10984" max="10992" width="12.7109375" bestFit="1" customWidth="1"/>
    <col min="10993" max="10994" width="15.42578125" bestFit="1" customWidth="1"/>
    <col min="10995" max="11006" width="16" bestFit="1" customWidth="1"/>
    <col min="11007" max="11011" width="15" bestFit="1" customWidth="1"/>
    <col min="11012" max="11012" width="14" bestFit="1" customWidth="1"/>
    <col min="11013" max="11013" width="15" bestFit="1" customWidth="1"/>
    <col min="11014" max="11014" width="14" bestFit="1" customWidth="1"/>
    <col min="11233" max="11233" width="30.28515625" customWidth="1"/>
    <col min="11234" max="11234" width="59" customWidth="1"/>
    <col min="11235" max="11235" width="10.85546875" customWidth="1"/>
    <col min="11236" max="11236" width="16" customWidth="1"/>
    <col min="11237" max="11237" width="17.140625" customWidth="1"/>
    <col min="11238" max="11238" width="16" customWidth="1"/>
    <col min="11239" max="11239" width="15" customWidth="1"/>
    <col min="11240" max="11248" width="12.7109375" bestFit="1" customWidth="1"/>
    <col min="11249" max="11250" width="15.42578125" bestFit="1" customWidth="1"/>
    <col min="11251" max="11262" width="16" bestFit="1" customWidth="1"/>
    <col min="11263" max="11267" width="15" bestFit="1" customWidth="1"/>
    <col min="11268" max="11268" width="14" bestFit="1" customWidth="1"/>
    <col min="11269" max="11269" width="15" bestFit="1" customWidth="1"/>
    <col min="11270" max="11270" width="14" bestFit="1" customWidth="1"/>
    <col min="11489" max="11489" width="30.28515625" customWidth="1"/>
    <col min="11490" max="11490" width="59" customWidth="1"/>
    <col min="11491" max="11491" width="10.85546875" customWidth="1"/>
    <col min="11492" max="11492" width="16" customWidth="1"/>
    <col min="11493" max="11493" width="17.140625" customWidth="1"/>
    <col min="11494" max="11494" width="16" customWidth="1"/>
    <col min="11495" max="11495" width="15" customWidth="1"/>
    <col min="11496" max="11504" width="12.7109375" bestFit="1" customWidth="1"/>
    <col min="11505" max="11506" width="15.42578125" bestFit="1" customWidth="1"/>
    <col min="11507" max="11518" width="16" bestFit="1" customWidth="1"/>
    <col min="11519" max="11523" width="15" bestFit="1" customWidth="1"/>
    <col min="11524" max="11524" width="14" bestFit="1" customWidth="1"/>
    <col min="11525" max="11525" width="15" bestFit="1" customWidth="1"/>
    <col min="11526" max="11526" width="14" bestFit="1" customWidth="1"/>
    <col min="11745" max="11745" width="30.28515625" customWidth="1"/>
    <col min="11746" max="11746" width="59" customWidth="1"/>
    <col min="11747" max="11747" width="10.85546875" customWidth="1"/>
    <col min="11748" max="11748" width="16" customWidth="1"/>
    <col min="11749" max="11749" width="17.140625" customWidth="1"/>
    <col min="11750" max="11750" width="16" customWidth="1"/>
    <col min="11751" max="11751" width="15" customWidth="1"/>
    <col min="11752" max="11760" width="12.7109375" bestFit="1" customWidth="1"/>
    <col min="11761" max="11762" width="15.42578125" bestFit="1" customWidth="1"/>
    <col min="11763" max="11774" width="16" bestFit="1" customWidth="1"/>
    <col min="11775" max="11779" width="15" bestFit="1" customWidth="1"/>
    <col min="11780" max="11780" width="14" bestFit="1" customWidth="1"/>
    <col min="11781" max="11781" width="15" bestFit="1" customWidth="1"/>
    <col min="11782" max="11782" width="14" bestFit="1" customWidth="1"/>
    <col min="12001" max="12001" width="30.28515625" customWidth="1"/>
    <col min="12002" max="12002" width="59" customWidth="1"/>
    <col min="12003" max="12003" width="10.85546875" customWidth="1"/>
    <col min="12004" max="12004" width="16" customWidth="1"/>
    <col min="12005" max="12005" width="17.140625" customWidth="1"/>
    <col min="12006" max="12006" width="16" customWidth="1"/>
    <col min="12007" max="12007" width="15" customWidth="1"/>
    <col min="12008" max="12016" width="12.7109375" bestFit="1" customWidth="1"/>
    <col min="12017" max="12018" width="15.42578125" bestFit="1" customWidth="1"/>
    <col min="12019" max="12030" width="16" bestFit="1" customWidth="1"/>
    <col min="12031" max="12035" width="15" bestFit="1" customWidth="1"/>
    <col min="12036" max="12036" width="14" bestFit="1" customWidth="1"/>
    <col min="12037" max="12037" width="15" bestFit="1" customWidth="1"/>
    <col min="12038" max="12038" width="14" bestFit="1" customWidth="1"/>
    <col min="12257" max="12257" width="30.28515625" customWidth="1"/>
    <col min="12258" max="12258" width="59" customWidth="1"/>
    <col min="12259" max="12259" width="10.85546875" customWidth="1"/>
    <col min="12260" max="12260" width="16" customWidth="1"/>
    <col min="12261" max="12261" width="17.140625" customWidth="1"/>
    <col min="12262" max="12262" width="16" customWidth="1"/>
    <col min="12263" max="12263" width="15" customWidth="1"/>
    <col min="12264" max="12272" width="12.7109375" bestFit="1" customWidth="1"/>
    <col min="12273" max="12274" width="15.42578125" bestFit="1" customWidth="1"/>
    <col min="12275" max="12286" width="16" bestFit="1" customWidth="1"/>
    <col min="12287" max="12291" width="15" bestFit="1" customWidth="1"/>
    <col min="12292" max="12292" width="14" bestFit="1" customWidth="1"/>
    <col min="12293" max="12293" width="15" bestFit="1" customWidth="1"/>
    <col min="12294" max="12294" width="14" bestFit="1" customWidth="1"/>
    <col min="12513" max="12513" width="30.28515625" customWidth="1"/>
    <col min="12514" max="12514" width="59" customWidth="1"/>
    <col min="12515" max="12515" width="10.85546875" customWidth="1"/>
    <col min="12516" max="12516" width="16" customWidth="1"/>
    <col min="12517" max="12517" width="17.140625" customWidth="1"/>
    <col min="12518" max="12518" width="16" customWidth="1"/>
    <col min="12519" max="12519" width="15" customWidth="1"/>
    <col min="12520" max="12528" width="12.7109375" bestFit="1" customWidth="1"/>
    <col min="12529" max="12530" width="15.42578125" bestFit="1" customWidth="1"/>
    <col min="12531" max="12542" width="16" bestFit="1" customWidth="1"/>
    <col min="12543" max="12547" width="15" bestFit="1" customWidth="1"/>
    <col min="12548" max="12548" width="14" bestFit="1" customWidth="1"/>
    <col min="12549" max="12549" width="15" bestFit="1" customWidth="1"/>
    <col min="12550" max="12550" width="14" bestFit="1" customWidth="1"/>
    <col min="12769" max="12769" width="30.28515625" customWidth="1"/>
    <col min="12770" max="12770" width="59" customWidth="1"/>
    <col min="12771" max="12771" width="10.85546875" customWidth="1"/>
    <col min="12772" max="12772" width="16" customWidth="1"/>
    <col min="12773" max="12773" width="17.140625" customWidth="1"/>
    <col min="12774" max="12774" width="16" customWidth="1"/>
    <col min="12775" max="12775" width="15" customWidth="1"/>
    <col min="12776" max="12784" width="12.7109375" bestFit="1" customWidth="1"/>
    <col min="12785" max="12786" width="15.42578125" bestFit="1" customWidth="1"/>
    <col min="12787" max="12798" width="16" bestFit="1" customWidth="1"/>
    <col min="12799" max="12803" width="15" bestFit="1" customWidth="1"/>
    <col min="12804" max="12804" width="14" bestFit="1" customWidth="1"/>
    <col min="12805" max="12805" width="15" bestFit="1" customWidth="1"/>
    <col min="12806" max="12806" width="14" bestFit="1" customWidth="1"/>
    <col min="13025" max="13025" width="30.28515625" customWidth="1"/>
    <col min="13026" max="13026" width="59" customWidth="1"/>
    <col min="13027" max="13027" width="10.85546875" customWidth="1"/>
    <col min="13028" max="13028" width="16" customWidth="1"/>
    <col min="13029" max="13029" width="17.140625" customWidth="1"/>
    <col min="13030" max="13030" width="16" customWidth="1"/>
    <col min="13031" max="13031" width="15" customWidth="1"/>
    <col min="13032" max="13040" width="12.7109375" bestFit="1" customWidth="1"/>
    <col min="13041" max="13042" width="15.42578125" bestFit="1" customWidth="1"/>
    <col min="13043" max="13054" width="16" bestFit="1" customWidth="1"/>
    <col min="13055" max="13059" width="15" bestFit="1" customWidth="1"/>
    <col min="13060" max="13060" width="14" bestFit="1" customWidth="1"/>
    <col min="13061" max="13061" width="15" bestFit="1" customWidth="1"/>
    <col min="13062" max="13062" width="14" bestFit="1" customWidth="1"/>
    <col min="13281" max="13281" width="30.28515625" customWidth="1"/>
    <col min="13282" max="13282" width="59" customWidth="1"/>
    <col min="13283" max="13283" width="10.85546875" customWidth="1"/>
    <col min="13284" max="13284" width="16" customWidth="1"/>
    <col min="13285" max="13285" width="17.140625" customWidth="1"/>
    <col min="13286" max="13286" width="16" customWidth="1"/>
    <col min="13287" max="13287" width="15" customWidth="1"/>
    <col min="13288" max="13296" width="12.7109375" bestFit="1" customWidth="1"/>
    <col min="13297" max="13298" width="15.42578125" bestFit="1" customWidth="1"/>
    <col min="13299" max="13310" width="16" bestFit="1" customWidth="1"/>
    <col min="13311" max="13315" width="15" bestFit="1" customWidth="1"/>
    <col min="13316" max="13316" width="14" bestFit="1" customWidth="1"/>
    <col min="13317" max="13317" width="15" bestFit="1" customWidth="1"/>
    <col min="13318" max="13318" width="14" bestFit="1" customWidth="1"/>
    <col min="13537" max="13537" width="30.28515625" customWidth="1"/>
    <col min="13538" max="13538" width="59" customWidth="1"/>
    <col min="13539" max="13539" width="10.85546875" customWidth="1"/>
    <col min="13540" max="13540" width="16" customWidth="1"/>
    <col min="13541" max="13541" width="17.140625" customWidth="1"/>
    <col min="13542" max="13542" width="16" customWidth="1"/>
    <col min="13543" max="13543" width="15" customWidth="1"/>
    <col min="13544" max="13552" width="12.7109375" bestFit="1" customWidth="1"/>
    <col min="13553" max="13554" width="15.42578125" bestFit="1" customWidth="1"/>
    <col min="13555" max="13566" width="16" bestFit="1" customWidth="1"/>
    <col min="13567" max="13571" width="15" bestFit="1" customWidth="1"/>
    <col min="13572" max="13572" width="14" bestFit="1" customWidth="1"/>
    <col min="13573" max="13573" width="15" bestFit="1" customWidth="1"/>
    <col min="13574" max="13574" width="14" bestFit="1" customWidth="1"/>
    <col min="13793" max="13793" width="30.28515625" customWidth="1"/>
    <col min="13794" max="13794" width="59" customWidth="1"/>
    <col min="13795" max="13795" width="10.85546875" customWidth="1"/>
    <col min="13796" max="13796" width="16" customWidth="1"/>
    <col min="13797" max="13797" width="17.140625" customWidth="1"/>
    <col min="13798" max="13798" width="16" customWidth="1"/>
    <col min="13799" max="13799" width="15" customWidth="1"/>
    <col min="13800" max="13808" width="12.7109375" bestFit="1" customWidth="1"/>
    <col min="13809" max="13810" width="15.42578125" bestFit="1" customWidth="1"/>
    <col min="13811" max="13822" width="16" bestFit="1" customWidth="1"/>
    <col min="13823" max="13827" width="15" bestFit="1" customWidth="1"/>
    <col min="13828" max="13828" width="14" bestFit="1" customWidth="1"/>
    <col min="13829" max="13829" width="15" bestFit="1" customWidth="1"/>
    <col min="13830" max="13830" width="14" bestFit="1" customWidth="1"/>
    <col min="14049" max="14049" width="30.28515625" customWidth="1"/>
    <col min="14050" max="14050" width="59" customWidth="1"/>
    <col min="14051" max="14051" width="10.85546875" customWidth="1"/>
    <col min="14052" max="14052" width="16" customWidth="1"/>
    <col min="14053" max="14053" width="17.140625" customWidth="1"/>
    <col min="14054" max="14054" width="16" customWidth="1"/>
    <col min="14055" max="14055" width="15" customWidth="1"/>
    <col min="14056" max="14064" width="12.7109375" bestFit="1" customWidth="1"/>
    <col min="14065" max="14066" width="15.42578125" bestFit="1" customWidth="1"/>
    <col min="14067" max="14078" width="16" bestFit="1" customWidth="1"/>
    <col min="14079" max="14083" width="15" bestFit="1" customWidth="1"/>
    <col min="14084" max="14084" width="14" bestFit="1" customWidth="1"/>
    <col min="14085" max="14085" width="15" bestFit="1" customWidth="1"/>
    <col min="14086" max="14086" width="14" bestFit="1" customWidth="1"/>
    <col min="14305" max="14305" width="30.28515625" customWidth="1"/>
    <col min="14306" max="14306" width="59" customWidth="1"/>
    <col min="14307" max="14307" width="10.85546875" customWidth="1"/>
    <col min="14308" max="14308" width="16" customWidth="1"/>
    <col min="14309" max="14309" width="17.140625" customWidth="1"/>
    <col min="14310" max="14310" width="16" customWidth="1"/>
    <col min="14311" max="14311" width="15" customWidth="1"/>
    <col min="14312" max="14320" width="12.7109375" bestFit="1" customWidth="1"/>
    <col min="14321" max="14322" width="15.42578125" bestFit="1" customWidth="1"/>
    <col min="14323" max="14334" width="16" bestFit="1" customWidth="1"/>
    <col min="14335" max="14339" width="15" bestFit="1" customWidth="1"/>
    <col min="14340" max="14340" width="14" bestFit="1" customWidth="1"/>
    <col min="14341" max="14341" width="15" bestFit="1" customWidth="1"/>
    <col min="14342" max="14342" width="14" bestFit="1" customWidth="1"/>
    <col min="14561" max="14561" width="30.28515625" customWidth="1"/>
    <col min="14562" max="14562" width="59" customWidth="1"/>
    <col min="14563" max="14563" width="10.85546875" customWidth="1"/>
    <col min="14564" max="14564" width="16" customWidth="1"/>
    <col min="14565" max="14565" width="17.140625" customWidth="1"/>
    <col min="14566" max="14566" width="16" customWidth="1"/>
    <col min="14567" max="14567" width="15" customWidth="1"/>
    <col min="14568" max="14576" width="12.7109375" bestFit="1" customWidth="1"/>
    <col min="14577" max="14578" width="15.42578125" bestFit="1" customWidth="1"/>
    <col min="14579" max="14590" width="16" bestFit="1" customWidth="1"/>
    <col min="14591" max="14595" width="15" bestFit="1" customWidth="1"/>
    <col min="14596" max="14596" width="14" bestFit="1" customWidth="1"/>
    <col min="14597" max="14597" width="15" bestFit="1" customWidth="1"/>
    <col min="14598" max="14598" width="14" bestFit="1" customWidth="1"/>
    <col min="14817" max="14817" width="30.28515625" customWidth="1"/>
    <col min="14818" max="14818" width="59" customWidth="1"/>
    <col min="14819" max="14819" width="10.85546875" customWidth="1"/>
    <col min="14820" max="14820" width="16" customWidth="1"/>
    <col min="14821" max="14821" width="17.140625" customWidth="1"/>
    <col min="14822" max="14822" width="16" customWidth="1"/>
    <col min="14823" max="14823" width="15" customWidth="1"/>
    <col min="14824" max="14832" width="12.7109375" bestFit="1" customWidth="1"/>
    <col min="14833" max="14834" width="15.42578125" bestFit="1" customWidth="1"/>
    <col min="14835" max="14846" width="16" bestFit="1" customWidth="1"/>
    <col min="14847" max="14851" width="15" bestFit="1" customWidth="1"/>
    <col min="14852" max="14852" width="14" bestFit="1" customWidth="1"/>
    <col min="14853" max="14853" width="15" bestFit="1" customWidth="1"/>
    <col min="14854" max="14854" width="14" bestFit="1" customWidth="1"/>
    <col min="15073" max="15073" width="30.28515625" customWidth="1"/>
    <col min="15074" max="15074" width="59" customWidth="1"/>
    <col min="15075" max="15075" width="10.85546875" customWidth="1"/>
    <col min="15076" max="15076" width="16" customWidth="1"/>
    <col min="15077" max="15077" width="17.140625" customWidth="1"/>
    <col min="15078" max="15078" width="16" customWidth="1"/>
    <col min="15079" max="15079" width="15" customWidth="1"/>
    <col min="15080" max="15088" width="12.7109375" bestFit="1" customWidth="1"/>
    <col min="15089" max="15090" width="15.42578125" bestFit="1" customWidth="1"/>
    <col min="15091" max="15102" width="16" bestFit="1" customWidth="1"/>
    <col min="15103" max="15107" width="15" bestFit="1" customWidth="1"/>
    <col min="15108" max="15108" width="14" bestFit="1" customWidth="1"/>
    <col min="15109" max="15109" width="15" bestFit="1" customWidth="1"/>
    <col min="15110" max="15110" width="14" bestFit="1" customWidth="1"/>
    <col min="15329" max="15329" width="30.28515625" customWidth="1"/>
    <col min="15330" max="15330" width="59" customWidth="1"/>
    <col min="15331" max="15331" width="10.85546875" customWidth="1"/>
    <col min="15332" max="15332" width="16" customWidth="1"/>
    <col min="15333" max="15333" width="17.140625" customWidth="1"/>
    <col min="15334" max="15334" width="16" customWidth="1"/>
    <col min="15335" max="15335" width="15" customWidth="1"/>
    <col min="15336" max="15344" width="12.7109375" bestFit="1" customWidth="1"/>
    <col min="15345" max="15346" width="15.42578125" bestFit="1" customWidth="1"/>
    <col min="15347" max="15358" width="16" bestFit="1" customWidth="1"/>
    <col min="15359" max="15363" width="15" bestFit="1" customWidth="1"/>
    <col min="15364" max="15364" width="14" bestFit="1" customWidth="1"/>
    <col min="15365" max="15365" width="15" bestFit="1" customWidth="1"/>
    <col min="15366" max="15366" width="14" bestFit="1" customWidth="1"/>
    <col min="15585" max="15585" width="30.28515625" customWidth="1"/>
    <col min="15586" max="15586" width="59" customWidth="1"/>
    <col min="15587" max="15587" width="10.85546875" customWidth="1"/>
    <col min="15588" max="15588" width="16" customWidth="1"/>
    <col min="15589" max="15589" width="17.140625" customWidth="1"/>
    <col min="15590" max="15590" width="16" customWidth="1"/>
    <col min="15591" max="15591" width="15" customWidth="1"/>
    <col min="15592" max="15600" width="12.7109375" bestFit="1" customWidth="1"/>
    <col min="15601" max="15602" width="15.42578125" bestFit="1" customWidth="1"/>
    <col min="15603" max="15614" width="16" bestFit="1" customWidth="1"/>
    <col min="15615" max="15619" width="15" bestFit="1" customWidth="1"/>
    <col min="15620" max="15620" width="14" bestFit="1" customWidth="1"/>
    <col min="15621" max="15621" width="15" bestFit="1" customWidth="1"/>
    <col min="15622" max="15622" width="14" bestFit="1" customWidth="1"/>
    <col min="15841" max="15841" width="30.28515625" customWidth="1"/>
    <col min="15842" max="15842" width="59" customWidth="1"/>
    <col min="15843" max="15843" width="10.85546875" customWidth="1"/>
    <col min="15844" max="15844" width="16" customWidth="1"/>
    <col min="15845" max="15845" width="17.140625" customWidth="1"/>
    <col min="15846" max="15846" width="16" customWidth="1"/>
    <col min="15847" max="15847" width="15" customWidth="1"/>
    <col min="15848" max="15856" width="12.7109375" bestFit="1" customWidth="1"/>
    <col min="15857" max="15858" width="15.42578125" bestFit="1" customWidth="1"/>
    <col min="15859" max="15870" width="16" bestFit="1" customWidth="1"/>
    <col min="15871" max="15875" width="15" bestFit="1" customWidth="1"/>
    <col min="15876" max="15876" width="14" bestFit="1" customWidth="1"/>
    <col min="15877" max="15877" width="15" bestFit="1" customWidth="1"/>
    <col min="15878" max="15878" width="14" bestFit="1" customWidth="1"/>
    <col min="16097" max="16097" width="30.28515625" customWidth="1"/>
    <col min="16098" max="16098" width="59" customWidth="1"/>
    <col min="16099" max="16099" width="10.85546875" customWidth="1"/>
    <col min="16100" max="16100" width="16" customWidth="1"/>
    <col min="16101" max="16101" width="17.140625" customWidth="1"/>
    <col min="16102" max="16102" width="16" customWidth="1"/>
    <col min="16103" max="16103" width="15" customWidth="1"/>
    <col min="16104" max="16112" width="12.7109375" bestFit="1" customWidth="1"/>
    <col min="16113" max="16114" width="15.42578125" bestFit="1" customWidth="1"/>
    <col min="16115" max="16126" width="16" bestFit="1" customWidth="1"/>
    <col min="16127" max="16131" width="15" bestFit="1" customWidth="1"/>
    <col min="16132" max="16132" width="14" bestFit="1" customWidth="1"/>
    <col min="16133" max="16133" width="15" bestFit="1" customWidth="1"/>
    <col min="16134" max="16134" width="14" bestFit="1" customWidth="1"/>
  </cols>
  <sheetData>
    <row r="1" spans="1:8" ht="25.5" customHeight="1" x14ac:dyDescent="0.25">
      <c r="A1" s="34" t="s">
        <v>137</v>
      </c>
      <c r="B1" s="34"/>
      <c r="C1" s="34"/>
      <c r="D1" s="23"/>
      <c r="E1" s="23"/>
      <c r="F1" s="23"/>
      <c r="G1" s="23"/>
      <c r="H1" s="23"/>
    </row>
    <row r="2" spans="1:8" ht="15.75" customHeight="1" x14ac:dyDescent="0.25">
      <c r="A2" s="1"/>
      <c r="B2" s="1"/>
      <c r="C2" s="23"/>
      <c r="D2" s="23"/>
      <c r="E2" s="23"/>
      <c r="F2" s="23"/>
      <c r="G2" s="23"/>
      <c r="H2" s="23"/>
    </row>
    <row r="3" spans="1:8" ht="12.75" hidden="1" customHeight="1" x14ac:dyDescent="0.25">
      <c r="A3" s="1"/>
      <c r="B3" s="2" t="s">
        <v>0</v>
      </c>
      <c r="C3" s="24">
        <v>3246364268</v>
      </c>
      <c r="D3" s="24">
        <v>3246364268</v>
      </c>
      <c r="E3" s="24">
        <v>3246364268</v>
      </c>
      <c r="F3" s="24">
        <v>3246364268</v>
      </c>
      <c r="G3" s="24">
        <v>3246364268</v>
      </c>
      <c r="H3" s="24">
        <v>3246364268</v>
      </c>
    </row>
    <row r="4" spans="1:8" ht="15" customHeight="1" thickBot="1" x14ac:dyDescent="0.3">
      <c r="A4" s="1"/>
      <c r="B4" s="3" t="s">
        <v>144</v>
      </c>
      <c r="C4" s="22">
        <v>7.5345000000000004</v>
      </c>
      <c r="D4" s="25"/>
      <c r="E4" s="25"/>
      <c r="F4" s="25"/>
      <c r="G4" s="25"/>
      <c r="H4" s="25"/>
    </row>
    <row r="5" spans="1:8" ht="33" customHeight="1" thickBot="1" x14ac:dyDescent="0.3">
      <c r="A5" s="4"/>
      <c r="B5" s="5"/>
      <c r="C5" s="26" t="s">
        <v>138</v>
      </c>
      <c r="D5" s="26" t="s">
        <v>139</v>
      </c>
      <c r="E5" s="26" t="s">
        <v>140</v>
      </c>
      <c r="F5" s="26" t="s">
        <v>141</v>
      </c>
      <c r="G5" s="26" t="s">
        <v>142</v>
      </c>
      <c r="H5" s="26" t="s">
        <v>143</v>
      </c>
    </row>
    <row r="6" spans="1:8" x14ac:dyDescent="0.25">
      <c r="A6" s="6"/>
      <c r="B6" s="7"/>
      <c r="C6" s="8">
        <v>1</v>
      </c>
      <c r="D6" s="8">
        <v>2</v>
      </c>
      <c r="E6" s="8">
        <v>3</v>
      </c>
      <c r="F6" s="8">
        <v>4</v>
      </c>
      <c r="G6" s="8">
        <v>5</v>
      </c>
      <c r="H6" s="8">
        <v>6</v>
      </c>
    </row>
    <row r="7" spans="1:8" ht="27" customHeight="1" x14ac:dyDescent="0.25">
      <c r="A7" s="20" t="s">
        <v>112</v>
      </c>
      <c r="B7" s="21" t="s">
        <v>113</v>
      </c>
      <c r="C7" s="27">
        <f t="shared" ref="C7:H7" si="0">C18</f>
        <v>12132000</v>
      </c>
      <c r="D7" s="27">
        <f t="shared" si="0"/>
        <v>1609529.4976441702</v>
      </c>
      <c r="E7" s="27">
        <f t="shared" si="0"/>
        <v>10964300</v>
      </c>
      <c r="F7" s="27">
        <f t="shared" si="0"/>
        <v>1455212.6883004843</v>
      </c>
      <c r="G7" s="27">
        <f t="shared" si="0"/>
        <v>10598300</v>
      </c>
      <c r="H7" s="27">
        <f t="shared" si="0"/>
        <v>1406636.1404207314</v>
      </c>
    </row>
    <row r="8" spans="1:8" ht="18.75" customHeight="1" x14ac:dyDescent="0.25">
      <c r="A8" s="15" t="s">
        <v>2</v>
      </c>
      <c r="B8" s="16" t="s">
        <v>3</v>
      </c>
      <c r="C8" s="28">
        <f t="shared" ref="C8:H8" si="1">C20+C71+C81+C125+C153</f>
        <v>9814000</v>
      </c>
      <c r="D8" s="28">
        <f t="shared" si="1"/>
        <v>1302541.6417811401</v>
      </c>
      <c r="E8" s="28">
        <f t="shared" si="1"/>
        <v>10628300</v>
      </c>
      <c r="F8" s="28">
        <f t="shared" si="1"/>
        <v>1410617.82467317</v>
      </c>
      <c r="G8" s="28">
        <f t="shared" si="1"/>
        <v>10262300</v>
      </c>
      <c r="H8" s="28">
        <f t="shared" si="1"/>
        <v>1362041.2767934171</v>
      </c>
    </row>
    <row r="9" spans="1:8" ht="18.75" customHeight="1" x14ac:dyDescent="0.25">
      <c r="A9" s="15" t="s">
        <v>4</v>
      </c>
      <c r="B9" s="16" t="s">
        <v>5</v>
      </c>
      <c r="C9" s="28">
        <f t="shared" ref="C9:H9" si="2">C164+C197+C256</f>
        <v>225000</v>
      </c>
      <c r="D9" s="28">
        <f t="shared" si="2"/>
        <v>29862.631893290862</v>
      </c>
      <c r="E9" s="28">
        <f t="shared" si="2"/>
        <v>0</v>
      </c>
      <c r="F9" s="28">
        <f t="shared" si="2"/>
        <v>0</v>
      </c>
      <c r="G9" s="28">
        <f t="shared" si="2"/>
        <v>0</v>
      </c>
      <c r="H9" s="28">
        <f t="shared" si="2"/>
        <v>0</v>
      </c>
    </row>
    <row r="10" spans="1:8" ht="18.75" customHeight="1" x14ac:dyDescent="0.25">
      <c r="A10" s="17"/>
      <c r="B10" s="18" t="s">
        <v>6</v>
      </c>
      <c r="C10" s="28">
        <f t="shared" ref="C10:H10" si="3">C8+C9</f>
        <v>10039000</v>
      </c>
      <c r="D10" s="28">
        <f t="shared" si="3"/>
        <v>1332404.273674431</v>
      </c>
      <c r="E10" s="28">
        <f t="shared" si="3"/>
        <v>10628300</v>
      </c>
      <c r="F10" s="28">
        <f t="shared" si="3"/>
        <v>1410617.82467317</v>
      </c>
      <c r="G10" s="28">
        <f t="shared" si="3"/>
        <v>10262300</v>
      </c>
      <c r="H10" s="28">
        <f t="shared" si="3"/>
        <v>1362041.2767934171</v>
      </c>
    </row>
    <row r="11" spans="1:8" ht="18.75" customHeight="1" x14ac:dyDescent="0.25">
      <c r="A11" s="15" t="s">
        <v>7</v>
      </c>
      <c r="B11" s="16" t="s">
        <v>8</v>
      </c>
      <c r="C11" s="28">
        <f t="shared" ref="C11:H11" si="4">C31</f>
        <v>35000</v>
      </c>
      <c r="D11" s="28">
        <f t="shared" si="4"/>
        <v>3981.6842524387812</v>
      </c>
      <c r="E11" s="28">
        <f t="shared" si="4"/>
        <v>30000</v>
      </c>
      <c r="F11" s="28">
        <f t="shared" si="4"/>
        <v>3981.6842524387816</v>
      </c>
      <c r="G11" s="28">
        <f t="shared" si="4"/>
        <v>30000</v>
      </c>
      <c r="H11" s="28">
        <f t="shared" si="4"/>
        <v>3981.6842524387816</v>
      </c>
    </row>
    <row r="12" spans="1:8" ht="18.75" customHeight="1" x14ac:dyDescent="0.25">
      <c r="A12" s="15" t="s">
        <v>9</v>
      </c>
      <c r="B12" s="16" t="s">
        <v>10</v>
      </c>
      <c r="C12" s="28">
        <f t="shared" ref="C12:H12" si="5">C137+C240</f>
        <v>276000</v>
      </c>
      <c r="D12" s="28">
        <f t="shared" si="5"/>
        <v>36631.495122436791</v>
      </c>
      <c r="E12" s="28">
        <f t="shared" si="5"/>
        <v>276000</v>
      </c>
      <c r="F12" s="28">
        <f t="shared" si="5"/>
        <v>36631.495122436791</v>
      </c>
      <c r="G12" s="28">
        <f t="shared" si="5"/>
        <v>276000</v>
      </c>
      <c r="H12" s="28">
        <f t="shared" si="5"/>
        <v>36631.495122436791</v>
      </c>
    </row>
    <row r="13" spans="1:8" ht="18.75" customHeight="1" x14ac:dyDescent="0.25">
      <c r="A13" s="15" t="s">
        <v>11</v>
      </c>
      <c r="B13" s="16" t="s">
        <v>12</v>
      </c>
      <c r="C13" s="28">
        <f t="shared" ref="C13:H13" si="6">C44</f>
        <v>420000</v>
      </c>
      <c r="D13" s="28">
        <f t="shared" si="6"/>
        <v>55743.579534142948</v>
      </c>
      <c r="E13" s="28">
        <f t="shared" si="6"/>
        <v>30000</v>
      </c>
      <c r="F13" s="28">
        <f t="shared" si="6"/>
        <v>3981.6842524387816</v>
      </c>
      <c r="G13" s="28">
        <f t="shared" si="6"/>
        <v>30000</v>
      </c>
      <c r="H13" s="28">
        <f t="shared" si="6"/>
        <v>3981.6842524387816</v>
      </c>
    </row>
    <row r="14" spans="1:8" ht="18.75" customHeight="1" x14ac:dyDescent="0.25">
      <c r="A14" s="15" t="s">
        <v>13</v>
      </c>
      <c r="B14" s="16" t="s">
        <v>14</v>
      </c>
      <c r="C14" s="28">
        <f t="shared" ref="C14:H14" si="7">C54</f>
        <v>100000</v>
      </c>
      <c r="D14" s="28">
        <f t="shared" si="7"/>
        <v>13272.280841462605</v>
      </c>
      <c r="E14" s="28">
        <f t="shared" si="7"/>
        <v>0</v>
      </c>
      <c r="F14" s="28">
        <f t="shared" si="7"/>
        <v>0</v>
      </c>
      <c r="G14" s="28">
        <f t="shared" si="7"/>
        <v>0</v>
      </c>
      <c r="H14" s="28">
        <f t="shared" si="7"/>
        <v>0</v>
      </c>
    </row>
    <row r="15" spans="1:8" ht="18.75" customHeight="1" x14ac:dyDescent="0.25">
      <c r="A15" s="15" t="s">
        <v>114</v>
      </c>
      <c r="B15" s="16" t="s">
        <v>115</v>
      </c>
      <c r="C15" s="28">
        <f t="shared" ref="C15:H15" si="8">C62</f>
        <v>2000</v>
      </c>
      <c r="D15" s="28">
        <f t="shared" si="8"/>
        <v>265.44561682925212</v>
      </c>
      <c r="E15" s="28">
        <f t="shared" si="8"/>
        <v>0</v>
      </c>
      <c r="F15" s="28">
        <f t="shared" si="8"/>
        <v>0</v>
      </c>
      <c r="G15" s="28">
        <f t="shared" si="8"/>
        <v>0</v>
      </c>
      <c r="H15" s="28">
        <f t="shared" si="8"/>
        <v>0</v>
      </c>
    </row>
    <row r="16" spans="1:8" ht="18.75" customHeight="1" x14ac:dyDescent="0.25">
      <c r="A16" s="15" t="s">
        <v>15</v>
      </c>
      <c r="B16" s="16" t="s">
        <v>16</v>
      </c>
      <c r="C16" s="28">
        <f t="shared" ref="C16:H16" si="9">C180+C218+C263</f>
        <v>1260000</v>
      </c>
      <c r="D16" s="28">
        <f t="shared" si="9"/>
        <v>167230.73860242881</v>
      </c>
      <c r="E16" s="28">
        <f t="shared" si="9"/>
        <v>0</v>
      </c>
      <c r="F16" s="28">
        <f t="shared" si="9"/>
        <v>0</v>
      </c>
      <c r="G16" s="28">
        <f t="shared" si="9"/>
        <v>0</v>
      </c>
      <c r="H16" s="28">
        <f t="shared" si="9"/>
        <v>0</v>
      </c>
    </row>
    <row r="17" spans="1:8" ht="18.75" customHeight="1" x14ac:dyDescent="0.25">
      <c r="A17" s="17"/>
      <c r="B17" s="18" t="s">
        <v>17</v>
      </c>
      <c r="C17" s="28">
        <f t="shared" ref="C17:H17" si="10">C11+C12+C13+C14+C15+C16</f>
        <v>2093000</v>
      </c>
      <c r="D17" s="28">
        <f t="shared" si="10"/>
        <v>277125.22396973916</v>
      </c>
      <c r="E17" s="28">
        <f t="shared" si="10"/>
        <v>336000</v>
      </c>
      <c r="F17" s="28">
        <f t="shared" si="10"/>
        <v>44594.863627314357</v>
      </c>
      <c r="G17" s="28">
        <f t="shared" si="10"/>
        <v>336000</v>
      </c>
      <c r="H17" s="28">
        <f t="shared" si="10"/>
        <v>44594.863627314357</v>
      </c>
    </row>
    <row r="18" spans="1:8" ht="18.75" customHeight="1" x14ac:dyDescent="0.25">
      <c r="A18" s="17"/>
      <c r="B18" s="18" t="s">
        <v>1</v>
      </c>
      <c r="C18" s="29">
        <f t="shared" ref="C18:H18" si="11">C10+C17</f>
        <v>12132000</v>
      </c>
      <c r="D18" s="29">
        <f t="shared" si="11"/>
        <v>1609529.4976441702</v>
      </c>
      <c r="E18" s="29">
        <f t="shared" si="11"/>
        <v>10964300</v>
      </c>
      <c r="F18" s="29">
        <f t="shared" si="11"/>
        <v>1455212.6883004843</v>
      </c>
      <c r="G18" s="29">
        <f t="shared" si="11"/>
        <v>10598300</v>
      </c>
      <c r="H18" s="29">
        <f t="shared" si="11"/>
        <v>1406636.1404207314</v>
      </c>
    </row>
    <row r="19" spans="1:8" ht="22.5" customHeight="1" x14ac:dyDescent="0.25">
      <c r="A19" s="9" t="s">
        <v>116</v>
      </c>
      <c r="B19" s="10" t="s">
        <v>117</v>
      </c>
      <c r="C19" s="28">
        <f t="shared" ref="C19:H19" si="12">C20+C31+C44+C54+C62</f>
        <v>2927000</v>
      </c>
      <c r="D19" s="28">
        <f t="shared" si="12"/>
        <v>387816.04618753726</v>
      </c>
      <c r="E19" s="28">
        <f t="shared" si="12"/>
        <v>2530000</v>
      </c>
      <c r="F19" s="28">
        <f t="shared" si="12"/>
        <v>335788.70528900385</v>
      </c>
      <c r="G19" s="28">
        <f>G20+G31+G44+G54+G62</f>
        <v>2430000</v>
      </c>
      <c r="H19" s="28">
        <f t="shared" si="12"/>
        <v>322516.4244475413</v>
      </c>
    </row>
    <row r="20" spans="1:8" x14ac:dyDescent="0.25">
      <c r="A20" s="11" t="s">
        <v>18</v>
      </c>
      <c r="B20" s="12" t="s">
        <v>19</v>
      </c>
      <c r="C20" s="28">
        <f t="shared" ref="C20:H20" si="13">C21+C23+C27+C29</f>
        <v>2370000</v>
      </c>
      <c r="D20" s="28">
        <f t="shared" si="13"/>
        <v>314553.05594266369</v>
      </c>
      <c r="E20" s="28">
        <f t="shared" si="13"/>
        <v>2470000</v>
      </c>
      <c r="F20" s="28">
        <f t="shared" si="13"/>
        <v>327825.3367841263</v>
      </c>
      <c r="G20" s="28">
        <f t="shared" si="13"/>
        <v>2370000</v>
      </c>
      <c r="H20" s="28">
        <f t="shared" si="13"/>
        <v>314553.05594266375</v>
      </c>
    </row>
    <row r="21" spans="1:8" x14ac:dyDescent="0.25">
      <c r="A21" s="13" t="s">
        <v>30</v>
      </c>
      <c r="B21" s="12" t="s">
        <v>31</v>
      </c>
      <c r="C21" s="28">
        <f t="shared" ref="C21:H21" si="14">C22</f>
        <v>30000</v>
      </c>
      <c r="D21" s="28">
        <f t="shared" si="14"/>
        <v>3981.6842524387812</v>
      </c>
      <c r="E21" s="28">
        <f t="shared" si="14"/>
        <v>30000</v>
      </c>
      <c r="F21" s="28">
        <f t="shared" si="14"/>
        <v>3981.6842524387812</v>
      </c>
      <c r="G21" s="28">
        <f t="shared" si="14"/>
        <v>30000</v>
      </c>
      <c r="H21" s="28">
        <f t="shared" si="14"/>
        <v>3981.6842524387812</v>
      </c>
    </row>
    <row r="22" spans="1:8" x14ac:dyDescent="0.25">
      <c r="A22" s="14" t="s">
        <v>32</v>
      </c>
      <c r="B22" s="12" t="s">
        <v>33</v>
      </c>
      <c r="C22" s="30">
        <v>30000</v>
      </c>
      <c r="D22" s="30">
        <f>C22/$C$4</f>
        <v>3981.6842524387812</v>
      </c>
      <c r="E22" s="30">
        <v>30000</v>
      </c>
      <c r="F22" s="30">
        <f>E22/$C$4</f>
        <v>3981.6842524387812</v>
      </c>
      <c r="G22" s="30">
        <v>30000</v>
      </c>
      <c r="H22" s="30">
        <f>G22/$C$4</f>
        <v>3981.6842524387812</v>
      </c>
    </row>
    <row r="23" spans="1:8" x14ac:dyDescent="0.25">
      <c r="A23" s="13" t="s">
        <v>26</v>
      </c>
      <c r="B23" s="12" t="s">
        <v>27</v>
      </c>
      <c r="C23" s="28">
        <f t="shared" ref="C23:G23" si="15">SUM(C24:C26)</f>
        <v>2040000</v>
      </c>
      <c r="D23" s="28">
        <f t="shared" ref="D23" si="16">SUM(D24:D26)</f>
        <v>270754.52916583716</v>
      </c>
      <c r="E23" s="28">
        <f t="shared" ref="E23" si="17">SUM(E24:E26)</f>
        <v>2050000</v>
      </c>
      <c r="F23" s="28">
        <f t="shared" si="15"/>
        <v>272081.75724998338</v>
      </c>
      <c r="G23" s="28">
        <f t="shared" si="15"/>
        <v>2000000</v>
      </c>
      <c r="H23" s="28">
        <f t="shared" ref="H23" si="18">SUM(H24:H26)</f>
        <v>265445.6168292521</v>
      </c>
    </row>
    <row r="24" spans="1:8" x14ac:dyDescent="0.25">
      <c r="A24" s="14" t="s">
        <v>70</v>
      </c>
      <c r="B24" s="12" t="s">
        <v>71</v>
      </c>
      <c r="C24" s="30">
        <v>50000</v>
      </c>
      <c r="D24" s="30">
        <f t="shared" ref="D24:D26" si="19">C24/$C$4</f>
        <v>6636.1404207313026</v>
      </c>
      <c r="E24" s="30">
        <v>50000</v>
      </c>
      <c r="F24" s="30">
        <f t="shared" ref="F24:F26" si="20">E24/$C$4</f>
        <v>6636.1404207313026</v>
      </c>
      <c r="G24" s="30">
        <v>50000</v>
      </c>
      <c r="H24" s="30">
        <f t="shared" ref="H24:H26" si="21">G24/$C$4</f>
        <v>6636.1404207313026</v>
      </c>
    </row>
    <row r="25" spans="1:8" x14ac:dyDescent="0.25">
      <c r="A25" s="14" t="s">
        <v>28</v>
      </c>
      <c r="B25" s="12" t="s">
        <v>29</v>
      </c>
      <c r="C25" s="30">
        <v>1650000</v>
      </c>
      <c r="D25" s="30">
        <f t="shared" si="19"/>
        <v>218992.63388413299</v>
      </c>
      <c r="E25" s="30">
        <v>1650000</v>
      </c>
      <c r="F25" s="30">
        <f t="shared" si="20"/>
        <v>218992.63388413299</v>
      </c>
      <c r="G25" s="30">
        <v>1650000</v>
      </c>
      <c r="H25" s="30">
        <f t="shared" si="21"/>
        <v>218992.63388413299</v>
      </c>
    </row>
    <row r="26" spans="1:8" x14ac:dyDescent="0.25">
      <c r="A26" s="14">
        <v>3239</v>
      </c>
      <c r="B26" s="12" t="s">
        <v>37</v>
      </c>
      <c r="C26" s="30">
        <v>340000</v>
      </c>
      <c r="D26" s="30">
        <f t="shared" si="19"/>
        <v>45125.754860972855</v>
      </c>
      <c r="E26" s="30">
        <v>350000</v>
      </c>
      <c r="F26" s="30">
        <f t="shared" si="20"/>
        <v>46452.982945119118</v>
      </c>
      <c r="G26" s="30">
        <v>300000</v>
      </c>
      <c r="H26" s="30">
        <f t="shared" si="21"/>
        <v>39816.842524387816</v>
      </c>
    </row>
    <row r="27" spans="1:8" x14ac:dyDescent="0.25">
      <c r="A27" s="13" t="s">
        <v>72</v>
      </c>
      <c r="B27" s="12" t="s">
        <v>73</v>
      </c>
      <c r="C27" s="28">
        <f t="shared" ref="C27:H27" si="22">C28</f>
        <v>250000</v>
      </c>
      <c r="D27" s="28">
        <f t="shared" si="22"/>
        <v>33180.702103656513</v>
      </c>
      <c r="E27" s="28">
        <f t="shared" si="22"/>
        <v>350000</v>
      </c>
      <c r="F27" s="28">
        <f t="shared" si="22"/>
        <v>46452.982945119118</v>
      </c>
      <c r="G27" s="28">
        <f>G28</f>
        <v>300000</v>
      </c>
      <c r="H27" s="28">
        <f t="shared" si="22"/>
        <v>39816.842524387816</v>
      </c>
    </row>
    <row r="28" spans="1:8" x14ac:dyDescent="0.25">
      <c r="A28" s="14" t="s">
        <v>74</v>
      </c>
      <c r="B28" s="12" t="s">
        <v>73</v>
      </c>
      <c r="C28" s="30">
        <v>250000</v>
      </c>
      <c r="D28" s="30">
        <f>C28/$C$4</f>
        <v>33180.702103656513</v>
      </c>
      <c r="E28" s="30">
        <v>350000</v>
      </c>
      <c r="F28" s="30">
        <f>E28/$C$4</f>
        <v>46452.982945119118</v>
      </c>
      <c r="G28" s="30">
        <v>300000</v>
      </c>
      <c r="H28" s="30">
        <f>G28/$C$4</f>
        <v>39816.842524387816</v>
      </c>
    </row>
    <row r="29" spans="1:8" x14ac:dyDescent="0.25">
      <c r="A29" s="13" t="s">
        <v>38</v>
      </c>
      <c r="B29" s="12" t="s">
        <v>39</v>
      </c>
      <c r="C29" s="28">
        <f t="shared" ref="C29:H29" si="23">C30</f>
        <v>50000</v>
      </c>
      <c r="D29" s="28">
        <f t="shared" si="23"/>
        <v>6636.1404207313026</v>
      </c>
      <c r="E29" s="28">
        <f t="shared" si="23"/>
        <v>40000</v>
      </c>
      <c r="F29" s="28">
        <f t="shared" si="23"/>
        <v>5308.9123365850419</v>
      </c>
      <c r="G29" s="28">
        <f t="shared" si="23"/>
        <v>40000</v>
      </c>
      <c r="H29" s="28">
        <f t="shared" si="23"/>
        <v>5308.9123365850419</v>
      </c>
    </row>
    <row r="30" spans="1:8" x14ac:dyDescent="0.25">
      <c r="A30" s="14" t="s">
        <v>77</v>
      </c>
      <c r="B30" s="12" t="s">
        <v>78</v>
      </c>
      <c r="C30" s="30">
        <v>50000</v>
      </c>
      <c r="D30" s="30">
        <f>C30/$C$4</f>
        <v>6636.1404207313026</v>
      </c>
      <c r="E30" s="30">
        <v>40000</v>
      </c>
      <c r="F30" s="30">
        <f>E30/$C$4</f>
        <v>5308.9123365850419</v>
      </c>
      <c r="G30" s="30">
        <v>40000</v>
      </c>
      <c r="H30" s="30">
        <f>G30/$C$4</f>
        <v>5308.9123365850419</v>
      </c>
    </row>
    <row r="31" spans="1:8" x14ac:dyDescent="0.25">
      <c r="A31" s="11" t="s">
        <v>88</v>
      </c>
      <c r="B31" s="12" t="s">
        <v>89</v>
      </c>
      <c r="C31" s="28">
        <f t="shared" ref="C31:H31" si="24">C32+C34+C36+C38+C40+C42</f>
        <v>35000</v>
      </c>
      <c r="D31" s="28">
        <f t="shared" si="24"/>
        <v>3981.6842524387812</v>
      </c>
      <c r="E31" s="28">
        <f t="shared" si="24"/>
        <v>30000</v>
      </c>
      <c r="F31" s="28">
        <f t="shared" si="24"/>
        <v>3981.6842524387816</v>
      </c>
      <c r="G31" s="28">
        <f t="shared" si="24"/>
        <v>30000</v>
      </c>
      <c r="H31" s="28">
        <f t="shared" si="24"/>
        <v>3981.6842524387816</v>
      </c>
    </row>
    <row r="32" spans="1:8" x14ac:dyDescent="0.25">
      <c r="A32" s="13" t="s">
        <v>20</v>
      </c>
      <c r="B32" s="12" t="s">
        <v>21</v>
      </c>
      <c r="C32" s="28">
        <f t="shared" ref="C32:H32" si="25">C33</f>
        <v>15000</v>
      </c>
      <c r="D32" s="28">
        <f t="shared" si="25"/>
        <v>1990.8421262193906</v>
      </c>
      <c r="E32" s="28">
        <f t="shared" si="25"/>
        <v>10000</v>
      </c>
      <c r="F32" s="28">
        <f t="shared" si="25"/>
        <v>1327.2280841462605</v>
      </c>
      <c r="G32" s="28">
        <f t="shared" si="25"/>
        <v>10000</v>
      </c>
      <c r="H32" s="28">
        <f t="shared" si="25"/>
        <v>1327.2280841462605</v>
      </c>
    </row>
    <row r="33" spans="1:8" x14ac:dyDescent="0.25">
      <c r="A33" s="14" t="s">
        <v>22</v>
      </c>
      <c r="B33" s="12" t="s">
        <v>23</v>
      </c>
      <c r="C33" s="30">
        <v>15000</v>
      </c>
      <c r="D33" s="30">
        <f>C33/$C$4</f>
        <v>1990.8421262193906</v>
      </c>
      <c r="E33" s="30">
        <v>10000</v>
      </c>
      <c r="F33" s="30">
        <f>E33/$C$4</f>
        <v>1327.2280841462605</v>
      </c>
      <c r="G33" s="30">
        <v>10000</v>
      </c>
      <c r="H33" s="30">
        <f>G33/$C$4</f>
        <v>1327.2280841462605</v>
      </c>
    </row>
    <row r="34" spans="1:8" x14ac:dyDescent="0.25">
      <c r="A34" s="13" t="s">
        <v>30</v>
      </c>
      <c r="B34" s="12" t="s">
        <v>31</v>
      </c>
      <c r="C34" s="28">
        <f t="shared" ref="C34:H34" si="26">C35</f>
        <v>0</v>
      </c>
      <c r="D34" s="28">
        <f t="shared" si="26"/>
        <v>0</v>
      </c>
      <c r="E34" s="28">
        <f t="shared" si="26"/>
        <v>0</v>
      </c>
      <c r="F34" s="28">
        <f t="shared" si="26"/>
        <v>0</v>
      </c>
      <c r="G34" s="28">
        <f t="shared" si="26"/>
        <v>0</v>
      </c>
      <c r="H34" s="28">
        <f t="shared" si="26"/>
        <v>0</v>
      </c>
    </row>
    <row r="35" spans="1:8" x14ac:dyDescent="0.25">
      <c r="A35" s="14" t="s">
        <v>62</v>
      </c>
      <c r="B35" s="12" t="s">
        <v>63</v>
      </c>
      <c r="C35" s="30">
        <v>0</v>
      </c>
      <c r="D35" s="30">
        <f>C35/$C$4</f>
        <v>0</v>
      </c>
      <c r="E35" s="30">
        <v>0</v>
      </c>
      <c r="F35" s="30">
        <f>E35/$C$4</f>
        <v>0</v>
      </c>
      <c r="G35" s="30">
        <v>0</v>
      </c>
      <c r="H35" s="30">
        <f>G35/$C$4</f>
        <v>0</v>
      </c>
    </row>
    <row r="36" spans="1:8" x14ac:dyDescent="0.25">
      <c r="A36" s="13" t="s">
        <v>26</v>
      </c>
      <c r="B36" s="12" t="s">
        <v>27</v>
      </c>
      <c r="C36" s="28">
        <f t="shared" ref="C36:H36" si="27">C37</f>
        <v>5000</v>
      </c>
      <c r="D36" s="28">
        <f t="shared" si="27"/>
        <v>663.61404207313024</v>
      </c>
      <c r="E36" s="28">
        <f t="shared" si="27"/>
        <v>5000</v>
      </c>
      <c r="F36" s="28">
        <f t="shared" si="27"/>
        <v>663.61404207313024</v>
      </c>
      <c r="G36" s="28">
        <f t="shared" si="27"/>
        <v>5000</v>
      </c>
      <c r="H36" s="28">
        <f t="shared" si="27"/>
        <v>663.61404207313024</v>
      </c>
    </row>
    <row r="37" spans="1:8" x14ac:dyDescent="0.25">
      <c r="A37" s="14" t="s">
        <v>28</v>
      </c>
      <c r="B37" s="12" t="s">
        <v>29</v>
      </c>
      <c r="C37" s="30">
        <v>5000</v>
      </c>
      <c r="D37" s="30">
        <f>C37/$C$4</f>
        <v>663.61404207313024</v>
      </c>
      <c r="E37" s="30">
        <v>5000</v>
      </c>
      <c r="F37" s="30">
        <f>E37/$C$4</f>
        <v>663.61404207313024</v>
      </c>
      <c r="G37" s="30">
        <v>5000</v>
      </c>
      <c r="H37" s="30">
        <f>G37/$C$4</f>
        <v>663.61404207313024</v>
      </c>
    </row>
    <row r="38" spans="1:8" x14ac:dyDescent="0.25">
      <c r="A38" s="13" t="s">
        <v>72</v>
      </c>
      <c r="B38" s="12" t="s">
        <v>73</v>
      </c>
      <c r="C38" s="28">
        <f t="shared" ref="C38:H38" si="28">C39</f>
        <v>10000</v>
      </c>
      <c r="D38" s="28">
        <f t="shared" si="28"/>
        <v>1327.2280841462605</v>
      </c>
      <c r="E38" s="28">
        <f t="shared" si="28"/>
        <v>10000</v>
      </c>
      <c r="F38" s="28">
        <f t="shared" si="28"/>
        <v>1327.2280841462605</v>
      </c>
      <c r="G38" s="28">
        <f t="shared" si="28"/>
        <v>10000</v>
      </c>
      <c r="H38" s="28">
        <f t="shared" si="28"/>
        <v>1327.2280841462605</v>
      </c>
    </row>
    <row r="39" spans="1:8" x14ac:dyDescent="0.25">
      <c r="A39" s="14" t="s">
        <v>74</v>
      </c>
      <c r="B39" s="12" t="s">
        <v>73</v>
      </c>
      <c r="C39" s="30">
        <v>10000</v>
      </c>
      <c r="D39" s="30">
        <f>C39/$C$4</f>
        <v>1327.2280841462605</v>
      </c>
      <c r="E39" s="30">
        <v>10000</v>
      </c>
      <c r="F39" s="30">
        <f>E39/$C$4</f>
        <v>1327.2280841462605</v>
      </c>
      <c r="G39" s="30">
        <v>10000</v>
      </c>
      <c r="H39" s="30">
        <f>G39/$C$4</f>
        <v>1327.2280841462605</v>
      </c>
    </row>
    <row r="40" spans="1:8" x14ac:dyDescent="0.25">
      <c r="A40" s="13" t="s">
        <v>38</v>
      </c>
      <c r="B40" s="12" t="s">
        <v>39</v>
      </c>
      <c r="C40" s="28">
        <f t="shared" ref="C40:H40" si="29">C41</f>
        <v>5000</v>
      </c>
      <c r="D40" s="28">
        <f t="shared" si="29"/>
        <v>0</v>
      </c>
      <c r="E40" s="28">
        <f t="shared" si="29"/>
        <v>5000</v>
      </c>
      <c r="F40" s="28">
        <f t="shared" si="29"/>
        <v>663.61404207313024</v>
      </c>
      <c r="G40" s="28">
        <f t="shared" si="29"/>
        <v>5000</v>
      </c>
      <c r="H40" s="28">
        <f t="shared" si="29"/>
        <v>663.61404207313024</v>
      </c>
    </row>
    <row r="41" spans="1:8" x14ac:dyDescent="0.25">
      <c r="A41" s="14" t="s">
        <v>77</v>
      </c>
      <c r="B41" s="12" t="s">
        <v>78</v>
      </c>
      <c r="C41" s="30">
        <v>5000</v>
      </c>
      <c r="D41" s="30"/>
      <c r="E41" s="30">
        <v>5000</v>
      </c>
      <c r="F41" s="30">
        <f>E41/$C$4</f>
        <v>663.61404207313024</v>
      </c>
      <c r="G41" s="30">
        <v>5000</v>
      </c>
      <c r="H41" s="30">
        <f>G41/$C$4</f>
        <v>663.61404207313024</v>
      </c>
    </row>
    <row r="42" spans="1:8" x14ac:dyDescent="0.25">
      <c r="A42" s="13" t="s">
        <v>90</v>
      </c>
      <c r="B42" s="12" t="s">
        <v>91</v>
      </c>
      <c r="C42" s="28">
        <f t="shared" ref="C42:H42" si="30">C43</f>
        <v>0</v>
      </c>
      <c r="D42" s="28">
        <f t="shared" si="30"/>
        <v>0</v>
      </c>
      <c r="E42" s="28">
        <f t="shared" si="30"/>
        <v>0</v>
      </c>
      <c r="F42" s="28">
        <f t="shared" si="30"/>
        <v>0</v>
      </c>
      <c r="G42" s="28">
        <f t="shared" si="30"/>
        <v>0</v>
      </c>
      <c r="H42" s="28">
        <f t="shared" si="30"/>
        <v>0</v>
      </c>
    </row>
    <row r="43" spans="1:8" x14ac:dyDescent="0.25">
      <c r="A43" s="14" t="s">
        <v>94</v>
      </c>
      <c r="B43" s="12" t="s">
        <v>95</v>
      </c>
      <c r="C43" s="30">
        <v>0</v>
      </c>
      <c r="D43" s="30">
        <f>C43/$C$4</f>
        <v>0</v>
      </c>
      <c r="E43" s="30">
        <v>0</v>
      </c>
      <c r="F43" s="30">
        <f>E43/$C$4</f>
        <v>0</v>
      </c>
      <c r="G43" s="30">
        <v>0</v>
      </c>
      <c r="H43" s="30">
        <f>G43/$C$4</f>
        <v>0</v>
      </c>
    </row>
    <row r="44" spans="1:8" x14ac:dyDescent="0.25">
      <c r="A44" s="11" t="s">
        <v>96</v>
      </c>
      <c r="B44" s="12" t="s">
        <v>97</v>
      </c>
      <c r="C44" s="28">
        <f t="shared" ref="C44:H44" si="31">C45+C47+C49+C52</f>
        <v>420000</v>
      </c>
      <c r="D44" s="28">
        <f t="shared" si="31"/>
        <v>55743.579534142948</v>
      </c>
      <c r="E44" s="28">
        <f t="shared" si="31"/>
        <v>30000</v>
      </c>
      <c r="F44" s="28">
        <f t="shared" si="31"/>
        <v>3981.6842524387816</v>
      </c>
      <c r="G44" s="28">
        <f t="shared" si="31"/>
        <v>30000</v>
      </c>
      <c r="H44" s="28">
        <f t="shared" si="31"/>
        <v>3981.6842524387816</v>
      </c>
    </row>
    <row r="45" spans="1:8" x14ac:dyDescent="0.25">
      <c r="A45" s="13" t="s">
        <v>20</v>
      </c>
      <c r="B45" s="12" t="s">
        <v>21</v>
      </c>
      <c r="C45" s="28">
        <f t="shared" ref="C45:H45" si="32">C46</f>
        <v>75000</v>
      </c>
      <c r="D45" s="28">
        <f t="shared" si="32"/>
        <v>9954.2106310969539</v>
      </c>
      <c r="E45" s="28">
        <f t="shared" si="32"/>
        <v>5000</v>
      </c>
      <c r="F45" s="28">
        <f t="shared" si="32"/>
        <v>663.61404207313024</v>
      </c>
      <c r="G45" s="28">
        <f t="shared" si="32"/>
        <v>5000</v>
      </c>
      <c r="H45" s="28">
        <f t="shared" si="32"/>
        <v>663.61404207313024</v>
      </c>
    </row>
    <row r="46" spans="1:8" x14ac:dyDescent="0.25">
      <c r="A46" s="14" t="s">
        <v>22</v>
      </c>
      <c r="B46" s="12" t="s">
        <v>23</v>
      </c>
      <c r="C46" s="30">
        <v>75000</v>
      </c>
      <c r="D46" s="30">
        <f>C46/$C$4</f>
        <v>9954.2106310969539</v>
      </c>
      <c r="E46" s="30">
        <v>5000</v>
      </c>
      <c r="F46" s="30">
        <f>E46/$C$4</f>
        <v>663.61404207313024</v>
      </c>
      <c r="G46" s="30">
        <v>5000</v>
      </c>
      <c r="H46" s="30">
        <f>G46/$C$4</f>
        <v>663.61404207313024</v>
      </c>
    </row>
    <row r="47" spans="1:8" x14ac:dyDescent="0.25">
      <c r="A47" s="13" t="s">
        <v>30</v>
      </c>
      <c r="B47" s="12" t="s">
        <v>31</v>
      </c>
      <c r="C47" s="28">
        <f t="shared" ref="C47:H47" si="33">C48</f>
        <v>10000</v>
      </c>
      <c r="D47" s="28">
        <f t="shared" si="33"/>
        <v>1327.2280841462605</v>
      </c>
      <c r="E47" s="28">
        <f t="shared" si="33"/>
        <v>5000</v>
      </c>
      <c r="F47" s="28">
        <f t="shared" si="33"/>
        <v>663.61404207313024</v>
      </c>
      <c r="G47" s="28">
        <f t="shared" si="33"/>
        <v>5000</v>
      </c>
      <c r="H47" s="28">
        <f t="shared" si="33"/>
        <v>663.61404207313024</v>
      </c>
    </row>
    <row r="48" spans="1:8" x14ac:dyDescent="0.25">
      <c r="A48" s="14" t="s">
        <v>32</v>
      </c>
      <c r="B48" s="12" t="s">
        <v>33</v>
      </c>
      <c r="C48" s="30">
        <v>10000</v>
      </c>
      <c r="D48" s="30">
        <f>C48/$C$4</f>
        <v>1327.2280841462605</v>
      </c>
      <c r="E48" s="30">
        <v>5000</v>
      </c>
      <c r="F48" s="30">
        <f>E48/$C$4</f>
        <v>663.61404207313024</v>
      </c>
      <c r="G48" s="30">
        <v>5000</v>
      </c>
      <c r="H48" s="30">
        <f>G48/$C$4</f>
        <v>663.61404207313024</v>
      </c>
    </row>
    <row r="49" spans="1:8" x14ac:dyDescent="0.25">
      <c r="A49" s="13" t="s">
        <v>26</v>
      </c>
      <c r="B49" s="12" t="s">
        <v>27</v>
      </c>
      <c r="C49" s="28">
        <f t="shared" ref="C49:H49" si="34">SUM(C50:C51)</f>
        <v>285000</v>
      </c>
      <c r="D49" s="28">
        <f t="shared" si="34"/>
        <v>37826.000398168428</v>
      </c>
      <c r="E49" s="28">
        <f t="shared" si="34"/>
        <v>15000</v>
      </c>
      <c r="F49" s="28">
        <f t="shared" si="34"/>
        <v>1990.8421262193906</v>
      </c>
      <c r="G49" s="28">
        <f t="shared" si="34"/>
        <v>15000</v>
      </c>
      <c r="H49" s="28">
        <f t="shared" si="34"/>
        <v>1990.8421262193906</v>
      </c>
    </row>
    <row r="50" spans="1:8" x14ac:dyDescent="0.25">
      <c r="A50" s="14" t="s">
        <v>28</v>
      </c>
      <c r="B50" s="12" t="s">
        <v>29</v>
      </c>
      <c r="C50" s="30">
        <v>250000</v>
      </c>
      <c r="D50" s="30">
        <f t="shared" ref="D50:D51" si="35">C50/$C$4</f>
        <v>33180.702103656513</v>
      </c>
      <c r="E50" s="32">
        <v>10000</v>
      </c>
      <c r="F50" s="30">
        <f t="shared" ref="F50:F51" si="36">E50/$C$4</f>
        <v>1327.2280841462605</v>
      </c>
      <c r="G50" s="32">
        <v>10000</v>
      </c>
      <c r="H50" s="30">
        <f t="shared" ref="H50:H51" si="37">G50/$C$4</f>
        <v>1327.2280841462605</v>
      </c>
    </row>
    <row r="51" spans="1:8" x14ac:dyDescent="0.25">
      <c r="A51" s="14" t="s">
        <v>36</v>
      </c>
      <c r="B51" s="12" t="s">
        <v>37</v>
      </c>
      <c r="C51" s="30">
        <v>35000</v>
      </c>
      <c r="D51" s="30">
        <f t="shared" si="35"/>
        <v>4645.298294511912</v>
      </c>
      <c r="E51" s="32">
        <v>5000</v>
      </c>
      <c r="F51" s="30">
        <f t="shared" si="36"/>
        <v>663.61404207313024</v>
      </c>
      <c r="G51" s="32">
        <v>5000</v>
      </c>
      <c r="H51" s="30">
        <f t="shared" si="37"/>
        <v>663.61404207313024</v>
      </c>
    </row>
    <row r="52" spans="1:8" x14ac:dyDescent="0.25">
      <c r="A52" s="13" t="s">
        <v>72</v>
      </c>
      <c r="B52" s="12" t="s">
        <v>73</v>
      </c>
      <c r="C52" s="28">
        <f t="shared" ref="C52:H52" si="38">C53</f>
        <v>50000</v>
      </c>
      <c r="D52" s="28">
        <f t="shared" si="38"/>
        <v>6636.1404207313026</v>
      </c>
      <c r="E52" s="28">
        <f t="shared" si="38"/>
        <v>5000</v>
      </c>
      <c r="F52" s="28">
        <f t="shared" si="38"/>
        <v>663.61404207313024</v>
      </c>
      <c r="G52" s="28">
        <f t="shared" si="38"/>
        <v>5000</v>
      </c>
      <c r="H52" s="28">
        <f t="shared" si="38"/>
        <v>663.61404207313024</v>
      </c>
    </row>
    <row r="53" spans="1:8" x14ac:dyDescent="0.25">
      <c r="A53" s="14" t="s">
        <v>74</v>
      </c>
      <c r="B53" s="12" t="s">
        <v>73</v>
      </c>
      <c r="C53" s="30">
        <v>50000</v>
      </c>
      <c r="D53" s="30">
        <f>C53/$C$4</f>
        <v>6636.1404207313026</v>
      </c>
      <c r="E53" s="30">
        <v>5000</v>
      </c>
      <c r="F53" s="30">
        <f>E53/$C$4</f>
        <v>663.61404207313024</v>
      </c>
      <c r="G53" s="30">
        <v>5000</v>
      </c>
      <c r="H53" s="30">
        <f>G53/$C$4</f>
        <v>663.61404207313024</v>
      </c>
    </row>
    <row r="54" spans="1:8" x14ac:dyDescent="0.25">
      <c r="A54" s="11" t="s">
        <v>98</v>
      </c>
      <c r="B54" s="12" t="s">
        <v>118</v>
      </c>
      <c r="C54" s="28">
        <f t="shared" ref="C54:H54" si="39">C55+C57+C60</f>
        <v>100000</v>
      </c>
      <c r="D54" s="28">
        <f t="shared" si="39"/>
        <v>13272.280841462605</v>
      </c>
      <c r="E54" s="28">
        <f t="shared" si="39"/>
        <v>0</v>
      </c>
      <c r="F54" s="28">
        <f t="shared" si="39"/>
        <v>0</v>
      </c>
      <c r="G54" s="28">
        <f t="shared" si="39"/>
        <v>0</v>
      </c>
      <c r="H54" s="28">
        <f t="shared" si="39"/>
        <v>0</v>
      </c>
    </row>
    <row r="55" spans="1:8" x14ac:dyDescent="0.25">
      <c r="A55" s="13" t="s">
        <v>20</v>
      </c>
      <c r="B55" s="12" t="s">
        <v>21</v>
      </c>
      <c r="C55" s="28">
        <f t="shared" ref="C55:H55" si="40">C56</f>
        <v>20000</v>
      </c>
      <c r="D55" s="28">
        <f t="shared" si="40"/>
        <v>2654.4561682925209</v>
      </c>
      <c r="E55" s="28">
        <f t="shared" si="40"/>
        <v>0</v>
      </c>
      <c r="F55" s="28">
        <f t="shared" si="40"/>
        <v>0</v>
      </c>
      <c r="G55" s="28">
        <f t="shared" si="40"/>
        <v>0</v>
      </c>
      <c r="H55" s="28">
        <f t="shared" si="40"/>
        <v>0</v>
      </c>
    </row>
    <row r="56" spans="1:8" x14ac:dyDescent="0.25">
      <c r="A56" s="14">
        <v>3211</v>
      </c>
      <c r="B56" s="12" t="s">
        <v>23</v>
      </c>
      <c r="C56" s="30">
        <v>20000</v>
      </c>
      <c r="D56" s="30">
        <f>C56/$C$4</f>
        <v>2654.4561682925209</v>
      </c>
      <c r="E56" s="30">
        <v>0</v>
      </c>
      <c r="F56" s="30">
        <f>E56/$C$4</f>
        <v>0</v>
      </c>
      <c r="G56" s="30">
        <v>0</v>
      </c>
      <c r="H56" s="30">
        <f>G56/$C$4</f>
        <v>0</v>
      </c>
    </row>
    <row r="57" spans="1:8" x14ac:dyDescent="0.25">
      <c r="A57" s="13" t="s">
        <v>26</v>
      </c>
      <c r="B57" s="12" t="s">
        <v>27</v>
      </c>
      <c r="C57" s="28">
        <f t="shared" ref="C57:H57" si="41">SUM(C58:C59)</f>
        <v>60000</v>
      </c>
      <c r="D57" s="28">
        <f t="shared" si="41"/>
        <v>7963.3685048775633</v>
      </c>
      <c r="E57" s="28">
        <f t="shared" si="41"/>
        <v>0</v>
      </c>
      <c r="F57" s="28">
        <f t="shared" si="41"/>
        <v>0</v>
      </c>
      <c r="G57" s="28">
        <f t="shared" si="41"/>
        <v>0</v>
      </c>
      <c r="H57" s="28">
        <f t="shared" si="41"/>
        <v>0</v>
      </c>
    </row>
    <row r="58" spans="1:8" x14ac:dyDescent="0.25">
      <c r="A58" s="14">
        <v>3237</v>
      </c>
      <c r="B58" s="12" t="s">
        <v>29</v>
      </c>
      <c r="C58" s="30">
        <v>50000</v>
      </c>
      <c r="D58" s="30">
        <f t="shared" ref="D58:D59" si="42">C58/$C$4</f>
        <v>6636.1404207313026</v>
      </c>
      <c r="E58" s="30">
        <v>0</v>
      </c>
      <c r="F58" s="30">
        <f t="shared" ref="F58:F59" si="43">E58/$C$4</f>
        <v>0</v>
      </c>
      <c r="G58" s="30">
        <v>0</v>
      </c>
      <c r="H58" s="30">
        <f t="shared" ref="H58:H59" si="44">G58/$C$4</f>
        <v>0</v>
      </c>
    </row>
    <row r="59" spans="1:8" x14ac:dyDescent="0.25">
      <c r="A59" s="14">
        <v>3239</v>
      </c>
      <c r="B59" s="12" t="s">
        <v>37</v>
      </c>
      <c r="C59" s="30">
        <v>10000</v>
      </c>
      <c r="D59" s="30">
        <f t="shared" si="42"/>
        <v>1327.2280841462605</v>
      </c>
      <c r="E59" s="30">
        <v>0</v>
      </c>
      <c r="F59" s="30">
        <f t="shared" si="43"/>
        <v>0</v>
      </c>
      <c r="G59" s="30">
        <v>0</v>
      </c>
      <c r="H59" s="30">
        <f t="shared" si="44"/>
        <v>0</v>
      </c>
    </row>
    <row r="60" spans="1:8" x14ac:dyDescent="0.25">
      <c r="A60" s="13" t="s">
        <v>72</v>
      </c>
      <c r="B60" s="12" t="s">
        <v>73</v>
      </c>
      <c r="C60" s="28">
        <f t="shared" ref="C60:H60" si="45">C61</f>
        <v>20000</v>
      </c>
      <c r="D60" s="28">
        <f t="shared" si="45"/>
        <v>2654.4561682925209</v>
      </c>
      <c r="E60" s="28">
        <f t="shared" si="45"/>
        <v>0</v>
      </c>
      <c r="F60" s="28">
        <f t="shared" si="45"/>
        <v>0</v>
      </c>
      <c r="G60" s="28">
        <f t="shared" si="45"/>
        <v>0</v>
      </c>
      <c r="H60" s="28">
        <f t="shared" si="45"/>
        <v>0</v>
      </c>
    </row>
    <row r="61" spans="1:8" x14ac:dyDescent="0.25">
      <c r="A61" s="14">
        <v>3241</v>
      </c>
      <c r="B61" s="12" t="s">
        <v>73</v>
      </c>
      <c r="C61" s="30">
        <v>20000</v>
      </c>
      <c r="D61" s="30">
        <f>C61/$C$4</f>
        <v>2654.4561682925209</v>
      </c>
      <c r="E61" s="30">
        <v>0</v>
      </c>
      <c r="F61" s="30">
        <f>E61/$C$4</f>
        <v>0</v>
      </c>
      <c r="G61" s="30">
        <v>0</v>
      </c>
      <c r="H61" s="30">
        <f>G61/$C$4</f>
        <v>0</v>
      </c>
    </row>
    <row r="62" spans="1:8" x14ac:dyDescent="0.25">
      <c r="A62" s="11" t="s">
        <v>119</v>
      </c>
      <c r="B62" s="12" t="s">
        <v>120</v>
      </c>
      <c r="C62" s="28">
        <f t="shared" ref="C62:H62" si="46">C63+C65+C68</f>
        <v>2000</v>
      </c>
      <c r="D62" s="28">
        <f t="shared" si="46"/>
        <v>265.44561682925212</v>
      </c>
      <c r="E62" s="28">
        <f t="shared" si="46"/>
        <v>0</v>
      </c>
      <c r="F62" s="28">
        <f t="shared" si="46"/>
        <v>0</v>
      </c>
      <c r="G62" s="28">
        <f t="shared" si="46"/>
        <v>0</v>
      </c>
      <c r="H62" s="28">
        <f t="shared" si="46"/>
        <v>0</v>
      </c>
    </row>
    <row r="63" spans="1:8" x14ac:dyDescent="0.25">
      <c r="A63" s="13" t="s">
        <v>20</v>
      </c>
      <c r="B63" s="12" t="s">
        <v>21</v>
      </c>
      <c r="C63" s="28">
        <f t="shared" ref="C63:H63" si="47">C64</f>
        <v>0</v>
      </c>
      <c r="D63" s="28">
        <f t="shared" si="47"/>
        <v>0</v>
      </c>
      <c r="E63" s="28">
        <f t="shared" si="47"/>
        <v>0</v>
      </c>
      <c r="F63" s="28">
        <f t="shared" si="47"/>
        <v>0</v>
      </c>
      <c r="G63" s="28">
        <f t="shared" si="47"/>
        <v>0</v>
      </c>
      <c r="H63" s="28">
        <f t="shared" si="47"/>
        <v>0</v>
      </c>
    </row>
    <row r="64" spans="1:8" x14ac:dyDescent="0.25">
      <c r="A64" s="14" t="s">
        <v>22</v>
      </c>
      <c r="B64" s="12" t="s">
        <v>23</v>
      </c>
      <c r="C64" s="30"/>
      <c r="D64" s="30">
        <f>C64/$C$4</f>
        <v>0</v>
      </c>
      <c r="E64" s="30"/>
      <c r="F64" s="30">
        <f>E64/$C$4</f>
        <v>0</v>
      </c>
      <c r="G64" s="30">
        <v>0</v>
      </c>
      <c r="H64" s="30">
        <f>G64/$C$4</f>
        <v>0</v>
      </c>
    </row>
    <row r="65" spans="1:8" x14ac:dyDescent="0.25">
      <c r="A65" s="13" t="s">
        <v>26</v>
      </c>
      <c r="B65" s="12" t="s">
        <v>27</v>
      </c>
      <c r="C65" s="28">
        <f t="shared" ref="C65:H65" si="48">SUM(C66:C67)</f>
        <v>2000</v>
      </c>
      <c r="D65" s="28">
        <f t="shared" si="48"/>
        <v>265.44561682925212</v>
      </c>
      <c r="E65" s="28">
        <f t="shared" si="48"/>
        <v>0</v>
      </c>
      <c r="F65" s="28">
        <f t="shared" si="48"/>
        <v>0</v>
      </c>
      <c r="G65" s="28">
        <f t="shared" si="48"/>
        <v>0</v>
      </c>
      <c r="H65" s="28">
        <f t="shared" si="48"/>
        <v>0</v>
      </c>
    </row>
    <row r="66" spans="1:8" x14ac:dyDescent="0.25">
      <c r="A66" s="14" t="s">
        <v>28</v>
      </c>
      <c r="B66" s="12" t="s">
        <v>29</v>
      </c>
      <c r="C66" s="30">
        <v>1000</v>
      </c>
      <c r="D66" s="30">
        <f t="shared" ref="D66:D67" si="49">C66/$C$4</f>
        <v>132.72280841462606</v>
      </c>
      <c r="E66" s="30"/>
      <c r="F66" s="30">
        <f t="shared" ref="F66:F67" si="50">E66/$C$4</f>
        <v>0</v>
      </c>
      <c r="G66" s="30">
        <v>0</v>
      </c>
      <c r="H66" s="30">
        <f t="shared" ref="H66:H67" si="51">G66/$C$4</f>
        <v>0</v>
      </c>
    </row>
    <row r="67" spans="1:8" x14ac:dyDescent="0.25">
      <c r="A67" s="14" t="s">
        <v>36</v>
      </c>
      <c r="B67" s="12" t="s">
        <v>37</v>
      </c>
      <c r="C67" s="30">
        <v>1000</v>
      </c>
      <c r="D67" s="30">
        <f t="shared" si="49"/>
        <v>132.72280841462606</v>
      </c>
      <c r="E67" s="30"/>
      <c r="F67" s="30">
        <f t="shared" si="50"/>
        <v>0</v>
      </c>
      <c r="G67" s="30">
        <v>0</v>
      </c>
      <c r="H67" s="30">
        <f t="shared" si="51"/>
        <v>0</v>
      </c>
    </row>
    <row r="68" spans="1:8" x14ac:dyDescent="0.25">
      <c r="A68" s="13" t="s">
        <v>72</v>
      </c>
      <c r="B68" s="12" t="s">
        <v>73</v>
      </c>
      <c r="C68" s="28">
        <f t="shared" ref="C68:H68" si="52">C69</f>
        <v>0</v>
      </c>
      <c r="D68" s="28">
        <f t="shared" si="52"/>
        <v>0</v>
      </c>
      <c r="E68" s="28">
        <f t="shared" si="52"/>
        <v>0</v>
      </c>
      <c r="F68" s="28">
        <f t="shared" si="52"/>
        <v>0</v>
      </c>
      <c r="G68" s="28">
        <f t="shared" si="52"/>
        <v>0</v>
      </c>
      <c r="H68" s="28">
        <f t="shared" si="52"/>
        <v>0</v>
      </c>
    </row>
    <row r="69" spans="1:8" x14ac:dyDescent="0.25">
      <c r="A69" s="14" t="s">
        <v>74</v>
      </c>
      <c r="B69" s="12" t="s">
        <v>73</v>
      </c>
      <c r="C69" s="30"/>
      <c r="D69" s="30">
        <f>C69/$C$4</f>
        <v>0</v>
      </c>
      <c r="E69" s="30"/>
      <c r="F69" s="30">
        <f>E69/$C$4</f>
        <v>0</v>
      </c>
      <c r="G69" s="30">
        <v>0</v>
      </c>
      <c r="H69" s="30">
        <f>G69/$C$4</f>
        <v>0</v>
      </c>
    </row>
    <row r="70" spans="1:8" ht="24.75" customHeight="1" x14ac:dyDescent="0.25">
      <c r="A70" s="9" t="s">
        <v>121</v>
      </c>
      <c r="B70" s="10" t="s">
        <v>122</v>
      </c>
      <c r="C70" s="28">
        <f t="shared" ref="C70:H70" si="53">C71</f>
        <v>950000</v>
      </c>
      <c r="D70" s="28">
        <f t="shared" si="53"/>
        <v>126086.66799389475</v>
      </c>
      <c r="E70" s="28">
        <f t="shared" si="53"/>
        <v>1055000</v>
      </c>
      <c r="F70" s="28">
        <f t="shared" si="53"/>
        <v>140022.56287743049</v>
      </c>
      <c r="G70" s="28">
        <f t="shared" si="53"/>
        <v>905000</v>
      </c>
      <c r="H70" s="28">
        <f t="shared" si="53"/>
        <v>120114.14161523657</v>
      </c>
    </row>
    <row r="71" spans="1:8" x14ac:dyDescent="0.25">
      <c r="A71" s="11" t="s">
        <v>18</v>
      </c>
      <c r="B71" s="12" t="s">
        <v>19</v>
      </c>
      <c r="C71" s="28">
        <f t="shared" ref="C71:H71" si="54">C72+C74+C78</f>
        <v>950000</v>
      </c>
      <c r="D71" s="28">
        <f t="shared" si="54"/>
        <v>126086.66799389475</v>
      </c>
      <c r="E71" s="28">
        <f t="shared" si="54"/>
        <v>1055000</v>
      </c>
      <c r="F71" s="28">
        <f t="shared" si="54"/>
        <v>140022.56287743049</v>
      </c>
      <c r="G71" s="28">
        <f t="shared" si="54"/>
        <v>905000</v>
      </c>
      <c r="H71" s="28">
        <f t="shared" si="54"/>
        <v>120114.14161523657</v>
      </c>
    </row>
    <row r="72" spans="1:8" x14ac:dyDescent="0.25">
      <c r="A72" s="13" t="s">
        <v>30</v>
      </c>
      <c r="B72" s="12" t="s">
        <v>31</v>
      </c>
      <c r="C72" s="28">
        <f t="shared" ref="C72:H72" si="55">C73</f>
        <v>20000</v>
      </c>
      <c r="D72" s="28">
        <f t="shared" si="55"/>
        <v>2654.4561682925209</v>
      </c>
      <c r="E72" s="28">
        <f t="shared" si="55"/>
        <v>20000</v>
      </c>
      <c r="F72" s="28">
        <f t="shared" si="55"/>
        <v>2654.4561682925209</v>
      </c>
      <c r="G72" s="28">
        <f t="shared" si="55"/>
        <v>20000</v>
      </c>
      <c r="H72" s="28">
        <f t="shared" si="55"/>
        <v>2654.4561682925209</v>
      </c>
    </row>
    <row r="73" spans="1:8" x14ac:dyDescent="0.25">
      <c r="A73" s="14" t="s">
        <v>32</v>
      </c>
      <c r="B73" s="12" t="s">
        <v>33</v>
      </c>
      <c r="C73" s="30">
        <v>20000</v>
      </c>
      <c r="D73" s="30">
        <f>C73/$C$4</f>
        <v>2654.4561682925209</v>
      </c>
      <c r="E73" s="30">
        <v>20000</v>
      </c>
      <c r="F73" s="30">
        <f>E73/$C$4</f>
        <v>2654.4561682925209</v>
      </c>
      <c r="G73" s="30">
        <v>20000</v>
      </c>
      <c r="H73" s="30">
        <f>G73/$C$4</f>
        <v>2654.4561682925209</v>
      </c>
    </row>
    <row r="74" spans="1:8" x14ac:dyDescent="0.25">
      <c r="A74" s="13" t="s">
        <v>26</v>
      </c>
      <c r="B74" s="12" t="s">
        <v>27</v>
      </c>
      <c r="C74" s="28">
        <f t="shared" ref="C74:H74" si="56">SUM(C75:C77)</f>
        <v>230000</v>
      </c>
      <c r="D74" s="28">
        <f t="shared" si="56"/>
        <v>30526.245935363993</v>
      </c>
      <c r="E74" s="28">
        <f t="shared" si="56"/>
        <v>335000</v>
      </c>
      <c r="F74" s="28">
        <f t="shared" si="56"/>
        <v>44462.14081889973</v>
      </c>
      <c r="G74" s="28">
        <f t="shared" si="56"/>
        <v>285000</v>
      </c>
      <c r="H74" s="28">
        <f t="shared" si="56"/>
        <v>37826.00039816842</v>
      </c>
    </row>
    <row r="75" spans="1:8" x14ac:dyDescent="0.25">
      <c r="A75" s="14" t="s">
        <v>70</v>
      </c>
      <c r="B75" s="12" t="s">
        <v>71</v>
      </c>
      <c r="C75" s="30">
        <v>25000</v>
      </c>
      <c r="D75" s="30">
        <f t="shared" ref="D75:D77" si="57">C75/$C$4</f>
        <v>3318.0702103656513</v>
      </c>
      <c r="E75" s="30">
        <v>25000</v>
      </c>
      <c r="F75" s="30">
        <f t="shared" ref="F75:F77" si="58">E75/$C$4</f>
        <v>3318.0702103656513</v>
      </c>
      <c r="G75" s="30">
        <v>20000</v>
      </c>
      <c r="H75" s="30">
        <f t="shared" ref="H75:H77" si="59">G75/$C$4</f>
        <v>2654.4561682925209</v>
      </c>
    </row>
    <row r="76" spans="1:8" x14ac:dyDescent="0.25">
      <c r="A76" s="14" t="s">
        <v>28</v>
      </c>
      <c r="B76" s="12" t="s">
        <v>29</v>
      </c>
      <c r="C76" s="30">
        <v>200000</v>
      </c>
      <c r="D76" s="30">
        <f t="shared" si="57"/>
        <v>26544.56168292521</v>
      </c>
      <c r="E76" s="30">
        <v>305000</v>
      </c>
      <c r="F76" s="30">
        <f t="shared" si="58"/>
        <v>40480.456566460947</v>
      </c>
      <c r="G76" s="30">
        <v>260000</v>
      </c>
      <c r="H76" s="30">
        <f t="shared" si="59"/>
        <v>34507.930187802769</v>
      </c>
    </row>
    <row r="77" spans="1:8" x14ac:dyDescent="0.25">
      <c r="A77" s="14" t="s">
        <v>36</v>
      </c>
      <c r="B77" s="12" t="s">
        <v>37</v>
      </c>
      <c r="C77" s="30">
        <v>5000</v>
      </c>
      <c r="D77" s="30">
        <f t="shared" si="57"/>
        <v>663.61404207313024</v>
      </c>
      <c r="E77" s="30">
        <v>5000</v>
      </c>
      <c r="F77" s="30">
        <f t="shared" si="58"/>
        <v>663.61404207313024</v>
      </c>
      <c r="G77" s="30">
        <v>5000</v>
      </c>
      <c r="H77" s="30">
        <f t="shared" si="59"/>
        <v>663.61404207313024</v>
      </c>
    </row>
    <row r="78" spans="1:8" x14ac:dyDescent="0.25">
      <c r="A78" s="13" t="s">
        <v>72</v>
      </c>
      <c r="B78" s="12" t="s">
        <v>73</v>
      </c>
      <c r="C78" s="28">
        <f t="shared" ref="C78:H78" si="60">C79</f>
        <v>700000</v>
      </c>
      <c r="D78" s="28">
        <f t="shared" si="60"/>
        <v>92905.965890238236</v>
      </c>
      <c r="E78" s="28">
        <f t="shared" si="60"/>
        <v>700000</v>
      </c>
      <c r="F78" s="28">
        <f t="shared" si="60"/>
        <v>92905.965890238236</v>
      </c>
      <c r="G78" s="28">
        <f t="shared" si="60"/>
        <v>600000</v>
      </c>
      <c r="H78" s="28">
        <f t="shared" si="60"/>
        <v>79633.685048775631</v>
      </c>
    </row>
    <row r="79" spans="1:8" x14ac:dyDescent="0.25">
      <c r="A79" s="14" t="s">
        <v>74</v>
      </c>
      <c r="B79" s="12" t="s">
        <v>73</v>
      </c>
      <c r="C79" s="30">
        <v>700000</v>
      </c>
      <c r="D79" s="30">
        <f>C79/$C$4</f>
        <v>92905.965890238236</v>
      </c>
      <c r="E79" s="30">
        <v>700000</v>
      </c>
      <c r="F79" s="30">
        <f>E79/$C$4</f>
        <v>92905.965890238236</v>
      </c>
      <c r="G79" s="30">
        <v>600000</v>
      </c>
      <c r="H79" s="30">
        <f>G79/$C$4</f>
        <v>79633.685048775631</v>
      </c>
    </row>
    <row r="80" spans="1:8" x14ac:dyDescent="0.25">
      <c r="A80" s="9" t="s">
        <v>123</v>
      </c>
      <c r="B80" s="10" t="s">
        <v>124</v>
      </c>
      <c r="C80" s="28">
        <f t="shared" ref="C80:H80" si="61">C81</f>
        <v>5699000</v>
      </c>
      <c r="D80" s="28">
        <f t="shared" si="61"/>
        <v>756387.28515495395</v>
      </c>
      <c r="E80" s="28">
        <f t="shared" si="61"/>
        <v>5918300</v>
      </c>
      <c r="F80" s="28">
        <f t="shared" si="61"/>
        <v>785493.39704028133</v>
      </c>
      <c r="G80" s="28">
        <f t="shared" si="61"/>
        <v>5882300</v>
      </c>
      <c r="H80" s="28">
        <f t="shared" si="61"/>
        <v>780715.37593735475</v>
      </c>
    </row>
    <row r="81" spans="1:8" x14ac:dyDescent="0.25">
      <c r="A81" s="11" t="s">
        <v>18</v>
      </c>
      <c r="B81" s="12" t="s">
        <v>19</v>
      </c>
      <c r="C81" s="28">
        <f t="shared" ref="C81:H81" si="62">C82+C85+C87+C89+C94+C98+C107+C109+C116+C118+C122</f>
        <v>5699000</v>
      </c>
      <c r="D81" s="28">
        <f>D82+D85+D87+D89+D94+D98+D107+D109+D116+D118+D122</f>
        <v>756387.28515495395</v>
      </c>
      <c r="E81" s="28">
        <f t="shared" si="62"/>
        <v>5918300</v>
      </c>
      <c r="F81" s="28">
        <f t="shared" si="62"/>
        <v>785493.39704028133</v>
      </c>
      <c r="G81" s="28">
        <f t="shared" si="62"/>
        <v>5882300</v>
      </c>
      <c r="H81" s="28">
        <f t="shared" si="62"/>
        <v>780715.37593735475</v>
      </c>
    </row>
    <row r="82" spans="1:8" x14ac:dyDescent="0.25">
      <c r="A82" s="13" t="s">
        <v>44</v>
      </c>
      <c r="B82" s="12" t="s">
        <v>45</v>
      </c>
      <c r="C82" s="28">
        <f t="shared" ref="C82:H82" si="63">SUM(C83:C84)</f>
        <v>3750000</v>
      </c>
      <c r="D82" s="28">
        <f>SUM(D83:D84)</f>
        <v>497710.53155484772</v>
      </c>
      <c r="E82" s="28">
        <f t="shared" si="63"/>
        <v>3915000</v>
      </c>
      <c r="F82" s="28">
        <f t="shared" si="63"/>
        <v>519609.79494326102</v>
      </c>
      <c r="G82" s="28">
        <f t="shared" si="63"/>
        <v>3915000</v>
      </c>
      <c r="H82" s="28">
        <f t="shared" si="63"/>
        <v>519609.79494326102</v>
      </c>
    </row>
    <row r="83" spans="1:8" x14ac:dyDescent="0.25">
      <c r="A83" s="14" t="s">
        <v>46</v>
      </c>
      <c r="B83" s="12" t="s">
        <v>47</v>
      </c>
      <c r="C83" s="30">
        <f>3900000-125000-40000</f>
        <v>3735000</v>
      </c>
      <c r="D83" s="30">
        <f t="shared" ref="D83:D84" si="64">C83/$C$4</f>
        <v>495719.68942862831</v>
      </c>
      <c r="E83" s="30">
        <v>3900000</v>
      </c>
      <c r="F83" s="30">
        <f t="shared" ref="F83:F84" si="65">E83/$C$4</f>
        <v>517618.9528170416</v>
      </c>
      <c r="G83" s="30">
        <v>3900000</v>
      </c>
      <c r="H83" s="30">
        <f t="shared" ref="H83:H84" si="66">G83/$C$4</f>
        <v>517618.9528170416</v>
      </c>
    </row>
    <row r="84" spans="1:8" x14ac:dyDescent="0.25">
      <c r="A84" s="14">
        <v>3113</v>
      </c>
      <c r="B84" s="12" t="s">
        <v>48</v>
      </c>
      <c r="C84" s="30">
        <v>15000</v>
      </c>
      <c r="D84" s="30">
        <f t="shared" si="64"/>
        <v>1990.8421262193906</v>
      </c>
      <c r="E84" s="30">
        <v>15000</v>
      </c>
      <c r="F84" s="30">
        <f t="shared" si="65"/>
        <v>1990.8421262193906</v>
      </c>
      <c r="G84" s="30">
        <v>15000</v>
      </c>
      <c r="H84" s="30">
        <f t="shared" si="66"/>
        <v>1990.8421262193906</v>
      </c>
    </row>
    <row r="85" spans="1:8" x14ac:dyDescent="0.25">
      <c r="A85" s="13" t="s">
        <v>49</v>
      </c>
      <c r="B85" s="12" t="s">
        <v>50</v>
      </c>
      <c r="C85" s="28">
        <f t="shared" ref="C85:H85" si="67">C86</f>
        <v>135000</v>
      </c>
      <c r="D85" s="28">
        <f t="shared" si="67"/>
        <v>17917.579135974516</v>
      </c>
      <c r="E85" s="28">
        <f t="shared" si="67"/>
        <v>135000</v>
      </c>
      <c r="F85" s="28">
        <f t="shared" si="67"/>
        <v>17917.579135974516</v>
      </c>
      <c r="G85" s="28">
        <f t="shared" si="67"/>
        <v>135000</v>
      </c>
      <c r="H85" s="28">
        <f t="shared" si="67"/>
        <v>17917.579135974516</v>
      </c>
    </row>
    <row r="86" spans="1:8" x14ac:dyDescent="0.25">
      <c r="A86" s="14" t="s">
        <v>51</v>
      </c>
      <c r="B86" s="12" t="s">
        <v>50</v>
      </c>
      <c r="C86" s="30">
        <v>135000</v>
      </c>
      <c r="D86" s="30">
        <f>C86/$C$4</f>
        <v>17917.579135974516</v>
      </c>
      <c r="E86" s="30">
        <v>135000</v>
      </c>
      <c r="F86" s="30">
        <f>E86/$C$4</f>
        <v>17917.579135974516</v>
      </c>
      <c r="G86" s="30">
        <v>135000</v>
      </c>
      <c r="H86" s="30">
        <f>G86/$C$4</f>
        <v>17917.579135974516</v>
      </c>
    </row>
    <row r="87" spans="1:8" x14ac:dyDescent="0.25">
      <c r="A87" s="13" t="s">
        <v>52</v>
      </c>
      <c r="B87" s="12" t="s">
        <v>53</v>
      </c>
      <c r="C87" s="28">
        <f t="shared" ref="C87:H87" si="68">C88</f>
        <v>615000</v>
      </c>
      <c r="D87" s="28">
        <f t="shared" si="68"/>
        <v>81624.527174995019</v>
      </c>
      <c r="E87" s="28">
        <f t="shared" si="68"/>
        <v>650000</v>
      </c>
      <c r="F87" s="28">
        <f t="shared" si="68"/>
        <v>86269.825469506934</v>
      </c>
      <c r="G87" s="28">
        <f t="shared" si="68"/>
        <v>650000</v>
      </c>
      <c r="H87" s="28">
        <f t="shared" si="68"/>
        <v>86269.825469506934</v>
      </c>
    </row>
    <row r="88" spans="1:8" x14ac:dyDescent="0.25">
      <c r="A88" s="14" t="s">
        <v>54</v>
      </c>
      <c r="B88" s="12" t="s">
        <v>55</v>
      </c>
      <c r="C88" s="30">
        <v>615000</v>
      </c>
      <c r="D88" s="30">
        <f>C88/$C$4</f>
        <v>81624.527174995019</v>
      </c>
      <c r="E88" s="30">
        <v>650000</v>
      </c>
      <c r="F88" s="30">
        <f>E88/$C$4</f>
        <v>86269.825469506934</v>
      </c>
      <c r="G88" s="30">
        <v>650000</v>
      </c>
      <c r="H88" s="30">
        <f>G88/$C$4</f>
        <v>86269.825469506934</v>
      </c>
    </row>
    <row r="89" spans="1:8" x14ac:dyDescent="0.25">
      <c r="A89" s="13" t="s">
        <v>20</v>
      </c>
      <c r="B89" s="12" t="s">
        <v>21</v>
      </c>
      <c r="C89" s="28">
        <f t="shared" ref="C89:H89" si="69">SUM(C90:C93)</f>
        <v>245000</v>
      </c>
      <c r="D89" s="28">
        <f t="shared" si="69"/>
        <v>32517.088061583381</v>
      </c>
      <c r="E89" s="28">
        <f t="shared" si="69"/>
        <v>245000</v>
      </c>
      <c r="F89" s="28">
        <f t="shared" si="69"/>
        <v>32517.088061583381</v>
      </c>
      <c r="G89" s="28">
        <f t="shared" si="69"/>
        <v>245000</v>
      </c>
      <c r="H89" s="28">
        <f t="shared" si="69"/>
        <v>32517.088061583381</v>
      </c>
    </row>
    <row r="90" spans="1:8" x14ac:dyDescent="0.25">
      <c r="A90" s="14" t="s">
        <v>22</v>
      </c>
      <c r="B90" s="12" t="s">
        <v>23</v>
      </c>
      <c r="C90" s="30">
        <v>90000</v>
      </c>
      <c r="D90" s="30">
        <f t="shared" ref="D90:D93" si="70">C90/$C$4</f>
        <v>11945.052757316344</v>
      </c>
      <c r="E90" s="30">
        <v>90000</v>
      </c>
      <c r="F90" s="30">
        <f t="shared" ref="F90:F93" si="71">E90/$C$4</f>
        <v>11945.052757316344</v>
      </c>
      <c r="G90" s="30">
        <v>90000</v>
      </c>
      <c r="H90" s="30">
        <f t="shared" ref="H90:H93" si="72">G90/$C$4</f>
        <v>11945.052757316344</v>
      </c>
    </row>
    <row r="91" spans="1:8" x14ac:dyDescent="0.25">
      <c r="A91" s="14" t="s">
        <v>56</v>
      </c>
      <c r="B91" s="12" t="s">
        <v>57</v>
      </c>
      <c r="C91" s="30">
        <v>120000</v>
      </c>
      <c r="D91" s="30">
        <f t="shared" si="70"/>
        <v>15926.737009755125</v>
      </c>
      <c r="E91" s="30">
        <v>120000</v>
      </c>
      <c r="F91" s="30">
        <f t="shared" si="71"/>
        <v>15926.737009755125</v>
      </c>
      <c r="G91" s="30">
        <v>120000</v>
      </c>
      <c r="H91" s="30">
        <f t="shared" si="72"/>
        <v>15926.737009755125</v>
      </c>
    </row>
    <row r="92" spans="1:8" x14ac:dyDescent="0.25">
      <c r="A92" s="14" t="s">
        <v>24</v>
      </c>
      <c r="B92" s="12" t="s">
        <v>25</v>
      </c>
      <c r="C92" s="30">
        <v>30000</v>
      </c>
      <c r="D92" s="30">
        <f t="shared" si="70"/>
        <v>3981.6842524387812</v>
      </c>
      <c r="E92" s="30">
        <v>30000</v>
      </c>
      <c r="F92" s="30">
        <f t="shared" si="71"/>
        <v>3981.6842524387812</v>
      </c>
      <c r="G92" s="30">
        <v>30000</v>
      </c>
      <c r="H92" s="30">
        <f t="shared" si="72"/>
        <v>3981.6842524387812</v>
      </c>
    </row>
    <row r="93" spans="1:8" x14ac:dyDescent="0.25">
      <c r="A93" s="14" t="s">
        <v>58</v>
      </c>
      <c r="B93" s="12" t="s">
        <v>59</v>
      </c>
      <c r="C93" s="30">
        <v>5000</v>
      </c>
      <c r="D93" s="30">
        <f t="shared" si="70"/>
        <v>663.61404207313024</v>
      </c>
      <c r="E93" s="30">
        <v>5000</v>
      </c>
      <c r="F93" s="30">
        <f t="shared" si="71"/>
        <v>663.61404207313024</v>
      </c>
      <c r="G93" s="30">
        <v>5000</v>
      </c>
      <c r="H93" s="30">
        <f t="shared" si="72"/>
        <v>663.61404207313024</v>
      </c>
    </row>
    <row r="94" spans="1:8" x14ac:dyDescent="0.25">
      <c r="A94" s="13" t="s">
        <v>30</v>
      </c>
      <c r="B94" s="12" t="s">
        <v>31</v>
      </c>
      <c r="C94" s="28">
        <f t="shared" ref="C94:H94" si="73">SUM(C95:C97)</f>
        <v>101000</v>
      </c>
      <c r="D94" s="28">
        <f t="shared" si="73"/>
        <v>13405.003649877232</v>
      </c>
      <c r="E94" s="28">
        <f t="shared" si="73"/>
        <v>101000</v>
      </c>
      <c r="F94" s="28">
        <f t="shared" si="73"/>
        <v>13405.003649877232</v>
      </c>
      <c r="G94" s="28">
        <f t="shared" si="73"/>
        <v>101000</v>
      </c>
      <c r="H94" s="28">
        <f t="shared" si="73"/>
        <v>13405.003649877232</v>
      </c>
    </row>
    <row r="95" spans="1:8" x14ac:dyDescent="0.25">
      <c r="A95" s="14" t="s">
        <v>32</v>
      </c>
      <c r="B95" s="12" t="s">
        <v>33</v>
      </c>
      <c r="C95" s="30">
        <v>75000</v>
      </c>
      <c r="D95" s="30">
        <f t="shared" ref="D95:D97" si="74">C95/$C$4</f>
        <v>9954.2106310969539</v>
      </c>
      <c r="E95" s="30">
        <v>75000</v>
      </c>
      <c r="F95" s="30">
        <f t="shared" ref="F95:F97" si="75">E95/$C$4</f>
        <v>9954.2106310969539</v>
      </c>
      <c r="G95" s="30">
        <v>75000</v>
      </c>
      <c r="H95" s="30">
        <f t="shared" ref="H95:H97" si="76">G95/$C$4</f>
        <v>9954.2106310969539</v>
      </c>
    </row>
    <row r="96" spans="1:8" x14ac:dyDescent="0.25">
      <c r="A96" s="14" t="s">
        <v>60</v>
      </c>
      <c r="B96" s="12" t="s">
        <v>61</v>
      </c>
      <c r="C96" s="30">
        <v>6000</v>
      </c>
      <c r="D96" s="30">
        <f t="shared" si="74"/>
        <v>796.33685048775624</v>
      </c>
      <c r="E96" s="30">
        <v>6000</v>
      </c>
      <c r="F96" s="30">
        <f t="shared" si="75"/>
        <v>796.33685048775624</v>
      </c>
      <c r="G96" s="30">
        <v>6000</v>
      </c>
      <c r="H96" s="30">
        <f t="shared" si="76"/>
        <v>796.33685048775624</v>
      </c>
    </row>
    <row r="97" spans="1:8" x14ac:dyDescent="0.25">
      <c r="A97" s="14" t="s">
        <v>62</v>
      </c>
      <c r="B97" s="12" t="s">
        <v>63</v>
      </c>
      <c r="C97" s="30">
        <v>20000</v>
      </c>
      <c r="D97" s="30">
        <f t="shared" si="74"/>
        <v>2654.4561682925209</v>
      </c>
      <c r="E97" s="30">
        <v>20000</v>
      </c>
      <c r="F97" s="30">
        <f t="shared" si="75"/>
        <v>2654.4561682925209</v>
      </c>
      <c r="G97" s="30">
        <v>20000</v>
      </c>
      <c r="H97" s="30">
        <f t="shared" si="76"/>
        <v>2654.4561682925209</v>
      </c>
    </row>
    <row r="98" spans="1:8" x14ac:dyDescent="0.25">
      <c r="A98" s="13" t="s">
        <v>26</v>
      </c>
      <c r="B98" s="12" t="s">
        <v>27</v>
      </c>
      <c r="C98" s="28">
        <f t="shared" ref="C98:H98" si="77">SUM(C99:C106)</f>
        <v>387500</v>
      </c>
      <c r="D98" s="28">
        <f t="shared" si="77"/>
        <v>51430.088260667588</v>
      </c>
      <c r="E98" s="28">
        <f t="shared" si="77"/>
        <v>378000</v>
      </c>
      <c r="F98" s="28">
        <f t="shared" si="77"/>
        <v>50169.221580728641</v>
      </c>
      <c r="G98" s="28">
        <f t="shared" si="77"/>
        <v>377000</v>
      </c>
      <c r="H98" s="28">
        <f t="shared" si="77"/>
        <v>50036.498772314022</v>
      </c>
    </row>
    <row r="99" spans="1:8" x14ac:dyDescent="0.25">
      <c r="A99" s="14" t="s">
        <v>64</v>
      </c>
      <c r="B99" s="12" t="s">
        <v>65</v>
      </c>
      <c r="C99" s="30">
        <v>25000</v>
      </c>
      <c r="D99" s="30">
        <f t="shared" ref="D99:D106" si="78">C99/$C$4</f>
        <v>3318.0702103656513</v>
      </c>
      <c r="E99" s="30">
        <v>25000</v>
      </c>
      <c r="F99" s="30">
        <f t="shared" ref="F99:F106" si="79">E99/$C$4</f>
        <v>3318.0702103656513</v>
      </c>
      <c r="G99" s="30">
        <v>25000</v>
      </c>
      <c r="H99" s="30">
        <f t="shared" ref="H99:H106" si="80">G99/$C$4</f>
        <v>3318.0702103656513</v>
      </c>
    </row>
    <row r="100" spans="1:8" x14ac:dyDescent="0.25">
      <c r="A100" s="14" t="s">
        <v>66</v>
      </c>
      <c r="B100" s="12" t="s">
        <v>67</v>
      </c>
      <c r="C100" s="30">
        <v>25000</v>
      </c>
      <c r="D100" s="30">
        <f t="shared" si="78"/>
        <v>3318.0702103656513</v>
      </c>
      <c r="E100" s="30">
        <v>20000</v>
      </c>
      <c r="F100" s="30">
        <f t="shared" si="79"/>
        <v>2654.4561682925209</v>
      </c>
      <c r="G100" s="30">
        <v>20000</v>
      </c>
      <c r="H100" s="30">
        <f t="shared" si="80"/>
        <v>2654.4561682925209</v>
      </c>
    </row>
    <row r="101" spans="1:8" x14ac:dyDescent="0.25">
      <c r="A101" s="14" t="s">
        <v>68</v>
      </c>
      <c r="B101" s="12" t="s">
        <v>69</v>
      </c>
      <c r="C101" s="30">
        <v>26500</v>
      </c>
      <c r="D101" s="30">
        <f t="shared" si="78"/>
        <v>3517.1544229875904</v>
      </c>
      <c r="E101" s="30">
        <v>22000</v>
      </c>
      <c r="F101" s="30">
        <f t="shared" si="79"/>
        <v>2919.9017851217732</v>
      </c>
      <c r="G101" s="30">
        <v>21000</v>
      </c>
      <c r="H101" s="30">
        <f t="shared" si="80"/>
        <v>2787.1789767071468</v>
      </c>
    </row>
    <row r="102" spans="1:8" x14ac:dyDescent="0.25">
      <c r="A102" s="14" t="s">
        <v>70</v>
      </c>
      <c r="B102" s="12" t="s">
        <v>71</v>
      </c>
      <c r="C102" s="30">
        <v>36000</v>
      </c>
      <c r="D102" s="30">
        <f t="shared" si="78"/>
        <v>4778.0211029265374</v>
      </c>
      <c r="E102" s="30">
        <v>36000</v>
      </c>
      <c r="F102" s="30">
        <f t="shared" si="79"/>
        <v>4778.0211029265374</v>
      </c>
      <c r="G102" s="30">
        <v>36000</v>
      </c>
      <c r="H102" s="30">
        <f t="shared" si="80"/>
        <v>4778.0211029265374</v>
      </c>
    </row>
    <row r="103" spans="1:8" x14ac:dyDescent="0.25">
      <c r="A103" s="14" t="s">
        <v>34</v>
      </c>
      <c r="B103" s="12" t="s">
        <v>35</v>
      </c>
      <c r="C103" s="30">
        <v>25000</v>
      </c>
      <c r="D103" s="30">
        <f t="shared" si="78"/>
        <v>3318.0702103656513</v>
      </c>
      <c r="E103" s="30">
        <v>20000</v>
      </c>
      <c r="F103" s="30">
        <f t="shared" si="79"/>
        <v>2654.4561682925209</v>
      </c>
      <c r="G103" s="30">
        <v>20000</v>
      </c>
      <c r="H103" s="30">
        <f t="shared" si="80"/>
        <v>2654.4561682925209</v>
      </c>
    </row>
    <row r="104" spans="1:8" x14ac:dyDescent="0.25">
      <c r="A104" s="14" t="s">
        <v>28</v>
      </c>
      <c r="B104" s="12" t="s">
        <v>29</v>
      </c>
      <c r="C104" s="30">
        <v>15000</v>
      </c>
      <c r="D104" s="30">
        <f t="shared" si="78"/>
        <v>1990.8421262193906</v>
      </c>
      <c r="E104" s="30">
        <v>20000</v>
      </c>
      <c r="F104" s="30">
        <f t="shared" si="79"/>
        <v>2654.4561682925209</v>
      </c>
      <c r="G104" s="30">
        <v>20000</v>
      </c>
      <c r="H104" s="30">
        <f t="shared" si="80"/>
        <v>2654.4561682925209</v>
      </c>
    </row>
    <row r="105" spans="1:8" x14ac:dyDescent="0.25">
      <c r="A105" s="14" t="s">
        <v>100</v>
      </c>
      <c r="B105" s="12" t="s">
        <v>101</v>
      </c>
      <c r="C105" s="30">
        <v>220000</v>
      </c>
      <c r="D105" s="30">
        <f t="shared" si="78"/>
        <v>29199.01785121773</v>
      </c>
      <c r="E105" s="30">
        <v>220000</v>
      </c>
      <c r="F105" s="30">
        <f t="shared" si="79"/>
        <v>29199.01785121773</v>
      </c>
      <c r="G105" s="30">
        <v>220000</v>
      </c>
      <c r="H105" s="30">
        <f t="shared" si="80"/>
        <v>29199.01785121773</v>
      </c>
    </row>
    <row r="106" spans="1:8" x14ac:dyDescent="0.25">
      <c r="A106" s="14" t="s">
        <v>36</v>
      </c>
      <c r="B106" s="12" t="s">
        <v>37</v>
      </c>
      <c r="C106" s="30">
        <v>15000</v>
      </c>
      <c r="D106" s="30">
        <f t="shared" si="78"/>
        <v>1990.8421262193906</v>
      </c>
      <c r="E106" s="30">
        <v>15000</v>
      </c>
      <c r="F106" s="30">
        <f t="shared" si="79"/>
        <v>1990.8421262193906</v>
      </c>
      <c r="G106" s="30">
        <v>15000</v>
      </c>
      <c r="H106" s="30">
        <f t="shared" si="80"/>
        <v>1990.8421262193906</v>
      </c>
    </row>
    <row r="107" spans="1:8" x14ac:dyDescent="0.25">
      <c r="A107" s="13" t="s">
        <v>72</v>
      </c>
      <c r="B107" s="12" t="s">
        <v>73</v>
      </c>
      <c r="C107" s="28">
        <f t="shared" ref="C107:H107" si="81">C108</f>
        <v>12000</v>
      </c>
      <c r="D107" s="28">
        <f t="shared" si="81"/>
        <v>1592.6737009755125</v>
      </c>
      <c r="E107" s="28">
        <f t="shared" si="81"/>
        <v>12000</v>
      </c>
      <c r="F107" s="28">
        <f t="shared" si="81"/>
        <v>1592.6737009755125</v>
      </c>
      <c r="G107" s="28">
        <f t="shared" si="81"/>
        <v>12000</v>
      </c>
      <c r="H107" s="28">
        <f t="shared" si="81"/>
        <v>1592.6737009755125</v>
      </c>
    </row>
    <row r="108" spans="1:8" x14ac:dyDescent="0.25">
      <c r="A108" s="14" t="s">
        <v>74</v>
      </c>
      <c r="B108" s="12" t="s">
        <v>73</v>
      </c>
      <c r="C108" s="30">
        <v>12000</v>
      </c>
      <c r="D108" s="30">
        <f>C108/$C$4</f>
        <v>1592.6737009755125</v>
      </c>
      <c r="E108" s="30">
        <v>12000</v>
      </c>
      <c r="F108" s="30">
        <f>E108/$C$4</f>
        <v>1592.6737009755125</v>
      </c>
      <c r="G108" s="30">
        <v>12000</v>
      </c>
      <c r="H108" s="30">
        <f>G108/$C$4</f>
        <v>1592.6737009755125</v>
      </c>
    </row>
    <row r="109" spans="1:8" x14ac:dyDescent="0.25">
      <c r="A109" s="13" t="s">
        <v>38</v>
      </c>
      <c r="B109" s="12" t="s">
        <v>39</v>
      </c>
      <c r="C109" s="28">
        <f t="shared" ref="C109:H109" si="82">SUM(C110:C115)</f>
        <v>412000</v>
      </c>
      <c r="D109" s="28">
        <f t="shared" si="82"/>
        <v>54681.79706682593</v>
      </c>
      <c r="E109" s="28">
        <f t="shared" si="82"/>
        <v>442000</v>
      </c>
      <c r="F109" s="28">
        <f t="shared" si="82"/>
        <v>58663.481319264713</v>
      </c>
      <c r="G109" s="28">
        <f t="shared" si="82"/>
        <v>407000</v>
      </c>
      <c r="H109" s="28">
        <f t="shared" si="82"/>
        <v>54018.183024752798</v>
      </c>
    </row>
    <row r="110" spans="1:8" ht="22.5" x14ac:dyDescent="0.25">
      <c r="A110" s="14" t="s">
        <v>43</v>
      </c>
      <c r="B110" s="12" t="s">
        <v>40</v>
      </c>
      <c r="C110" s="30">
        <v>260000</v>
      </c>
      <c r="D110" s="30">
        <f t="shared" ref="D110:D115" si="83">C110/$C$4</f>
        <v>34507.930187802769</v>
      </c>
      <c r="E110" s="30">
        <v>270000</v>
      </c>
      <c r="F110" s="30">
        <f t="shared" ref="F110:F115" si="84">E110/$C$4</f>
        <v>35835.158271949032</v>
      </c>
      <c r="G110" s="30">
        <v>270000</v>
      </c>
      <c r="H110" s="30">
        <f t="shared" ref="H110:H115" si="85">G110/$C$4</f>
        <v>35835.158271949032</v>
      </c>
    </row>
    <row r="111" spans="1:8" x14ac:dyDescent="0.25">
      <c r="A111" s="14" t="s">
        <v>75</v>
      </c>
      <c r="B111" s="12" t="s">
        <v>76</v>
      </c>
      <c r="C111" s="30">
        <v>8000</v>
      </c>
      <c r="D111" s="30">
        <f t="shared" si="83"/>
        <v>1061.7824673170085</v>
      </c>
      <c r="E111" s="30">
        <v>8000</v>
      </c>
      <c r="F111" s="30">
        <f t="shared" si="84"/>
        <v>1061.7824673170085</v>
      </c>
      <c r="G111" s="30">
        <v>8000</v>
      </c>
      <c r="H111" s="30">
        <f t="shared" si="85"/>
        <v>1061.7824673170085</v>
      </c>
    </row>
    <row r="112" spans="1:8" x14ac:dyDescent="0.25">
      <c r="A112" s="14" t="s">
        <v>77</v>
      </c>
      <c r="B112" s="12" t="s">
        <v>78</v>
      </c>
      <c r="C112" s="30">
        <v>50000</v>
      </c>
      <c r="D112" s="30">
        <f t="shared" si="83"/>
        <v>6636.1404207313026</v>
      </c>
      <c r="E112" s="30">
        <v>50000</v>
      </c>
      <c r="F112" s="30">
        <f t="shared" si="84"/>
        <v>6636.1404207313026</v>
      </c>
      <c r="G112" s="30">
        <v>40000</v>
      </c>
      <c r="H112" s="30">
        <f t="shared" si="85"/>
        <v>5308.9123365850419</v>
      </c>
    </row>
    <row r="113" spans="1:8" x14ac:dyDescent="0.25">
      <c r="A113" s="14" t="s">
        <v>79</v>
      </c>
      <c r="B113" s="12" t="s">
        <v>80</v>
      </c>
      <c r="C113" s="30">
        <v>80000</v>
      </c>
      <c r="D113" s="30">
        <f t="shared" si="83"/>
        <v>10617.824673170084</v>
      </c>
      <c r="E113" s="30">
        <v>100000</v>
      </c>
      <c r="F113" s="30">
        <f t="shared" si="84"/>
        <v>13272.280841462605</v>
      </c>
      <c r="G113" s="30">
        <v>75000</v>
      </c>
      <c r="H113" s="30">
        <f t="shared" si="85"/>
        <v>9954.2106310969539</v>
      </c>
    </row>
    <row r="114" spans="1:8" x14ac:dyDescent="0.25">
      <c r="A114" s="14" t="s">
        <v>81</v>
      </c>
      <c r="B114" s="12" t="s">
        <v>82</v>
      </c>
      <c r="C114" s="30">
        <v>13000</v>
      </c>
      <c r="D114" s="30">
        <f t="shared" si="83"/>
        <v>1725.3965093901386</v>
      </c>
      <c r="E114" s="30">
        <v>13000</v>
      </c>
      <c r="F114" s="30">
        <f t="shared" si="84"/>
        <v>1725.3965093901386</v>
      </c>
      <c r="G114" s="30">
        <v>13000</v>
      </c>
      <c r="H114" s="30">
        <f t="shared" si="85"/>
        <v>1725.3965093901386</v>
      </c>
    </row>
    <row r="115" spans="1:8" x14ac:dyDescent="0.25">
      <c r="A115" s="14" t="s">
        <v>41</v>
      </c>
      <c r="B115" s="12" t="s">
        <v>42</v>
      </c>
      <c r="C115" s="30">
        <v>1000</v>
      </c>
      <c r="D115" s="30">
        <f t="shared" si="83"/>
        <v>132.72280841462606</v>
      </c>
      <c r="E115" s="30">
        <v>1000</v>
      </c>
      <c r="F115" s="30">
        <f t="shared" si="84"/>
        <v>132.72280841462606</v>
      </c>
      <c r="G115" s="30">
        <v>1000</v>
      </c>
      <c r="H115" s="30">
        <f t="shared" si="85"/>
        <v>132.72280841462606</v>
      </c>
    </row>
    <row r="116" spans="1:8" x14ac:dyDescent="0.25">
      <c r="A116" s="13" t="s">
        <v>84</v>
      </c>
      <c r="B116" s="12" t="s">
        <v>85</v>
      </c>
      <c r="C116" s="28">
        <f t="shared" ref="C116:H116" si="86">C117</f>
        <v>10000</v>
      </c>
      <c r="D116" s="28">
        <f t="shared" si="86"/>
        <v>1327.2280841462605</v>
      </c>
      <c r="E116" s="28">
        <f t="shared" si="86"/>
        <v>10000</v>
      </c>
      <c r="F116" s="28">
        <f t="shared" si="86"/>
        <v>1327.2280841462605</v>
      </c>
      <c r="G116" s="28">
        <f t="shared" si="86"/>
        <v>10000</v>
      </c>
      <c r="H116" s="28">
        <f t="shared" si="86"/>
        <v>1327.2280841462605</v>
      </c>
    </row>
    <row r="117" spans="1:8" x14ac:dyDescent="0.25">
      <c r="A117" s="14" t="s">
        <v>86</v>
      </c>
      <c r="B117" s="12" t="s">
        <v>87</v>
      </c>
      <c r="C117" s="30">
        <v>10000</v>
      </c>
      <c r="D117" s="30">
        <f>C117/$C$4</f>
        <v>1327.2280841462605</v>
      </c>
      <c r="E117" s="30">
        <v>10000</v>
      </c>
      <c r="F117" s="30">
        <f>E117/$C$4</f>
        <v>1327.2280841462605</v>
      </c>
      <c r="G117" s="30">
        <v>10000</v>
      </c>
      <c r="H117" s="30">
        <f>G117/$C$4</f>
        <v>1327.2280841462605</v>
      </c>
    </row>
    <row r="118" spans="1:8" x14ac:dyDescent="0.25">
      <c r="A118" s="13" t="s">
        <v>90</v>
      </c>
      <c r="B118" s="12" t="s">
        <v>91</v>
      </c>
      <c r="C118" s="28">
        <f t="shared" ref="C118:H118" si="87">SUM(C119:C121)</f>
        <v>31000</v>
      </c>
      <c r="D118" s="28">
        <f t="shared" si="87"/>
        <v>4114.4070608534075</v>
      </c>
      <c r="E118" s="28">
        <f t="shared" si="87"/>
        <v>30200</v>
      </c>
      <c r="F118" s="28">
        <f t="shared" si="87"/>
        <v>4008.2288141217068</v>
      </c>
      <c r="G118" s="28">
        <f t="shared" si="87"/>
        <v>30200</v>
      </c>
      <c r="H118" s="28">
        <f t="shared" si="87"/>
        <v>4008.2288141217068</v>
      </c>
    </row>
    <row r="119" spans="1:8" x14ac:dyDescent="0.25">
      <c r="A119" s="14" t="s">
        <v>94</v>
      </c>
      <c r="B119" s="12" t="s">
        <v>95</v>
      </c>
      <c r="C119" s="30">
        <v>30000</v>
      </c>
      <c r="D119" s="30">
        <f t="shared" ref="D119:D121" si="88">C119/$C$4</f>
        <v>3981.6842524387812</v>
      </c>
      <c r="E119" s="30">
        <v>30000</v>
      </c>
      <c r="F119" s="30">
        <f t="shared" ref="F119:F123" si="89">E119/$C$4</f>
        <v>3981.6842524387812</v>
      </c>
      <c r="G119" s="30">
        <v>30000</v>
      </c>
      <c r="H119" s="30">
        <f t="shared" ref="H119:H121" si="90">G119/$C$4</f>
        <v>3981.6842524387812</v>
      </c>
    </row>
    <row r="120" spans="1:8" x14ac:dyDescent="0.25">
      <c r="A120" s="14" t="s">
        <v>109</v>
      </c>
      <c r="B120" s="12" t="s">
        <v>99</v>
      </c>
      <c r="C120" s="30">
        <v>500</v>
      </c>
      <c r="D120" s="30">
        <f t="shared" si="88"/>
        <v>66.361404207313029</v>
      </c>
      <c r="E120" s="30">
        <v>100</v>
      </c>
      <c r="F120" s="30">
        <f t="shared" si="89"/>
        <v>13.272280841462605</v>
      </c>
      <c r="G120" s="30">
        <v>100</v>
      </c>
      <c r="H120" s="30">
        <f t="shared" si="90"/>
        <v>13.272280841462605</v>
      </c>
    </row>
    <row r="121" spans="1:8" x14ac:dyDescent="0.25">
      <c r="A121" s="14" t="s">
        <v>111</v>
      </c>
      <c r="B121" s="12" t="s">
        <v>110</v>
      </c>
      <c r="C121" s="30">
        <v>500</v>
      </c>
      <c r="D121" s="30">
        <f t="shared" si="88"/>
        <v>66.361404207313029</v>
      </c>
      <c r="E121" s="30">
        <v>100</v>
      </c>
      <c r="F121" s="30">
        <f t="shared" si="89"/>
        <v>13.272280841462605</v>
      </c>
      <c r="G121" s="30">
        <v>100</v>
      </c>
      <c r="H121" s="30">
        <f t="shared" si="90"/>
        <v>13.272280841462605</v>
      </c>
    </row>
    <row r="122" spans="1:8" x14ac:dyDescent="0.25">
      <c r="A122" s="13" t="s">
        <v>102</v>
      </c>
      <c r="B122" s="12" t="s">
        <v>103</v>
      </c>
      <c r="C122" s="28">
        <f t="shared" ref="C122:H122" si="91">C123</f>
        <v>500</v>
      </c>
      <c r="D122" s="28">
        <f t="shared" si="91"/>
        <v>66.361404207313029</v>
      </c>
      <c r="E122" s="28">
        <f t="shared" si="91"/>
        <v>100</v>
      </c>
      <c r="F122" s="28">
        <f t="shared" si="91"/>
        <v>13.272280841462605</v>
      </c>
      <c r="G122" s="28">
        <f t="shared" si="91"/>
        <v>100</v>
      </c>
      <c r="H122" s="28">
        <f t="shared" si="91"/>
        <v>13.272280841462605</v>
      </c>
    </row>
    <row r="123" spans="1:8" x14ac:dyDescent="0.25">
      <c r="A123" s="14" t="s">
        <v>104</v>
      </c>
      <c r="B123" s="12" t="s">
        <v>103</v>
      </c>
      <c r="C123" s="30">
        <v>500</v>
      </c>
      <c r="D123" s="30">
        <f>C123/$C$4</f>
        <v>66.361404207313029</v>
      </c>
      <c r="E123" s="30">
        <v>100</v>
      </c>
      <c r="F123" s="30">
        <f t="shared" si="89"/>
        <v>13.272280841462605</v>
      </c>
      <c r="G123" s="30">
        <v>100</v>
      </c>
      <c r="H123" s="30">
        <f>G123/$C$4</f>
        <v>13.272280841462605</v>
      </c>
    </row>
    <row r="124" spans="1:8" x14ac:dyDescent="0.25">
      <c r="A124" s="9" t="s">
        <v>125</v>
      </c>
      <c r="B124" s="10" t="s">
        <v>126</v>
      </c>
      <c r="C124" s="28">
        <f>C125+C137</f>
        <v>696000</v>
      </c>
      <c r="D124" s="28">
        <f t="shared" ref="D124:H124" si="92">D125+D137</f>
        <v>92375.074656579731</v>
      </c>
      <c r="E124" s="28">
        <f t="shared" si="92"/>
        <v>1066000</v>
      </c>
      <c r="F124" s="28">
        <f t="shared" si="92"/>
        <v>141482.51376999138</v>
      </c>
      <c r="G124" s="28">
        <f t="shared" si="92"/>
        <v>1006000</v>
      </c>
      <c r="H124" s="28">
        <f t="shared" si="92"/>
        <v>133519.1452651138</v>
      </c>
    </row>
    <row r="125" spans="1:8" x14ac:dyDescent="0.25">
      <c r="A125" s="11" t="s">
        <v>18</v>
      </c>
      <c r="B125" s="12" t="s">
        <v>19</v>
      </c>
      <c r="C125" s="28">
        <f t="shared" ref="C125:H125" si="93">C126+C128+C132+C134</f>
        <v>530000</v>
      </c>
      <c r="D125" s="28">
        <f t="shared" si="93"/>
        <v>70343.088459751802</v>
      </c>
      <c r="E125" s="28">
        <f t="shared" si="93"/>
        <v>900000</v>
      </c>
      <c r="F125" s="28">
        <f t="shared" si="93"/>
        <v>119450.52757316345</v>
      </c>
      <c r="G125" s="28">
        <f t="shared" si="93"/>
        <v>840000</v>
      </c>
      <c r="H125" s="28">
        <f t="shared" si="93"/>
        <v>111487.15906828588</v>
      </c>
    </row>
    <row r="126" spans="1:8" x14ac:dyDescent="0.25">
      <c r="A126" s="13" t="s">
        <v>30</v>
      </c>
      <c r="B126" s="12" t="s">
        <v>31</v>
      </c>
      <c r="C126" s="28">
        <f t="shared" ref="C126:H126" si="94">C127</f>
        <v>10000</v>
      </c>
      <c r="D126" s="28">
        <f t="shared" si="94"/>
        <v>1327.2280841462605</v>
      </c>
      <c r="E126" s="28">
        <f t="shared" si="94"/>
        <v>10000</v>
      </c>
      <c r="F126" s="28">
        <f t="shared" si="94"/>
        <v>1327.2280841462605</v>
      </c>
      <c r="G126" s="28">
        <f t="shared" si="94"/>
        <v>10000</v>
      </c>
      <c r="H126" s="28">
        <f t="shared" si="94"/>
        <v>1327.2280841462605</v>
      </c>
    </row>
    <row r="127" spans="1:8" x14ac:dyDescent="0.25">
      <c r="A127" s="14" t="s">
        <v>32</v>
      </c>
      <c r="B127" s="12" t="s">
        <v>33</v>
      </c>
      <c r="C127" s="33">
        <v>10000</v>
      </c>
      <c r="D127" s="30">
        <f>C127/$C$4</f>
        <v>1327.2280841462605</v>
      </c>
      <c r="E127" s="30">
        <v>10000</v>
      </c>
      <c r="F127" s="30">
        <f t="shared" ref="F127" si="95">E127/$C$4</f>
        <v>1327.2280841462605</v>
      </c>
      <c r="G127" s="30">
        <v>10000</v>
      </c>
      <c r="H127" s="30">
        <f>G127/$C$4</f>
        <v>1327.2280841462605</v>
      </c>
    </row>
    <row r="128" spans="1:8" x14ac:dyDescent="0.25">
      <c r="A128" s="13" t="s">
        <v>26</v>
      </c>
      <c r="B128" s="12" t="s">
        <v>27</v>
      </c>
      <c r="C128" s="28">
        <f t="shared" ref="C128:H128" si="96">SUM(C129:C131)</f>
        <v>470000</v>
      </c>
      <c r="D128" s="28">
        <f t="shared" si="96"/>
        <v>62379.719954874243</v>
      </c>
      <c r="E128" s="28">
        <f t="shared" si="96"/>
        <v>400000</v>
      </c>
      <c r="F128" s="28">
        <f t="shared" si="96"/>
        <v>53089.123365850421</v>
      </c>
      <c r="G128" s="28">
        <f t="shared" si="96"/>
        <v>400000</v>
      </c>
      <c r="H128" s="28">
        <f t="shared" si="96"/>
        <v>53089.123365850421</v>
      </c>
    </row>
    <row r="129" spans="1:8" x14ac:dyDescent="0.25">
      <c r="A129" s="14" t="s">
        <v>70</v>
      </c>
      <c r="B129" s="12" t="s">
        <v>71</v>
      </c>
      <c r="C129" s="30">
        <v>5000</v>
      </c>
      <c r="D129" s="30">
        <f t="shared" ref="D129:D131" si="97">C129/$C$4</f>
        <v>663.61404207313024</v>
      </c>
      <c r="E129" s="30">
        <v>5000</v>
      </c>
      <c r="F129" s="30">
        <f t="shared" ref="F129:F131" si="98">E129/$C$4</f>
        <v>663.61404207313024</v>
      </c>
      <c r="G129" s="30">
        <v>5000</v>
      </c>
      <c r="H129" s="30">
        <f t="shared" ref="H129:H131" si="99">G129/$C$4</f>
        <v>663.61404207313024</v>
      </c>
    </row>
    <row r="130" spans="1:8" x14ac:dyDescent="0.25">
      <c r="A130" s="14" t="s">
        <v>28</v>
      </c>
      <c r="B130" s="12" t="s">
        <v>29</v>
      </c>
      <c r="C130" s="30">
        <v>460000</v>
      </c>
      <c r="D130" s="30">
        <f t="shared" si="97"/>
        <v>61052.491870727979</v>
      </c>
      <c r="E130" s="30">
        <v>390000</v>
      </c>
      <c r="F130" s="30">
        <f t="shared" si="98"/>
        <v>51761.895281704157</v>
      </c>
      <c r="G130" s="30">
        <v>390000</v>
      </c>
      <c r="H130" s="30">
        <f t="shared" si="99"/>
        <v>51761.895281704157</v>
      </c>
    </row>
    <row r="131" spans="1:8" x14ac:dyDescent="0.25">
      <c r="A131" s="14" t="s">
        <v>36</v>
      </c>
      <c r="B131" s="12" t="s">
        <v>37</v>
      </c>
      <c r="C131" s="30">
        <v>5000</v>
      </c>
      <c r="D131" s="30">
        <f t="shared" si="97"/>
        <v>663.61404207313024</v>
      </c>
      <c r="E131" s="30">
        <v>5000</v>
      </c>
      <c r="F131" s="30">
        <f t="shared" si="98"/>
        <v>663.61404207313024</v>
      </c>
      <c r="G131" s="30">
        <v>5000</v>
      </c>
      <c r="H131" s="30">
        <f t="shared" si="99"/>
        <v>663.61404207313024</v>
      </c>
    </row>
    <row r="132" spans="1:8" x14ac:dyDescent="0.25">
      <c r="A132" s="13" t="s">
        <v>72</v>
      </c>
      <c r="B132" s="12" t="s">
        <v>73</v>
      </c>
      <c r="C132" s="28">
        <f t="shared" ref="C132:H132" si="100">C133</f>
        <v>20000</v>
      </c>
      <c r="D132" s="28">
        <f t="shared" si="100"/>
        <v>2654.4561682925209</v>
      </c>
      <c r="E132" s="28">
        <f t="shared" si="100"/>
        <v>460000</v>
      </c>
      <c r="F132" s="28">
        <f t="shared" si="100"/>
        <v>61052.491870727979</v>
      </c>
      <c r="G132" s="28">
        <v>400000</v>
      </c>
      <c r="H132" s="28">
        <f t="shared" si="100"/>
        <v>53089.123365850421</v>
      </c>
    </row>
    <row r="133" spans="1:8" x14ac:dyDescent="0.25">
      <c r="A133" s="14" t="s">
        <v>74</v>
      </c>
      <c r="B133" s="12" t="s">
        <v>73</v>
      </c>
      <c r="C133" s="30">
        <v>20000</v>
      </c>
      <c r="D133" s="30">
        <f>C133/$C$4</f>
        <v>2654.4561682925209</v>
      </c>
      <c r="E133" s="30">
        <v>460000</v>
      </c>
      <c r="F133" s="30">
        <f t="shared" ref="F133" si="101">E133/$C$4</f>
        <v>61052.491870727979</v>
      </c>
      <c r="G133" s="30">
        <v>400000</v>
      </c>
      <c r="H133" s="30">
        <f>G133/$C$4</f>
        <v>53089.123365850421</v>
      </c>
    </row>
    <row r="134" spans="1:8" x14ac:dyDescent="0.25">
      <c r="A134" s="13" t="s">
        <v>38</v>
      </c>
      <c r="B134" s="12" t="s">
        <v>39</v>
      </c>
      <c r="C134" s="28">
        <f>C136+C135</f>
        <v>30000</v>
      </c>
      <c r="D134" s="28">
        <f t="shared" ref="D134:H134" si="102">D136+D135</f>
        <v>3981.6842524387812</v>
      </c>
      <c r="E134" s="28">
        <f t="shared" si="102"/>
        <v>30000</v>
      </c>
      <c r="F134" s="28">
        <f t="shared" si="102"/>
        <v>3981.6842524387812</v>
      </c>
      <c r="G134" s="28">
        <f t="shared" si="102"/>
        <v>30000</v>
      </c>
      <c r="H134" s="28">
        <f t="shared" si="102"/>
        <v>3981.6842524387812</v>
      </c>
    </row>
    <row r="135" spans="1:8" ht="22.5" x14ac:dyDescent="0.25">
      <c r="A135" s="14" t="s">
        <v>43</v>
      </c>
      <c r="B135" s="12" t="s">
        <v>40</v>
      </c>
      <c r="C135" s="30">
        <v>20000</v>
      </c>
      <c r="D135" s="30">
        <f>C135/$C$4</f>
        <v>2654.4561682925209</v>
      </c>
      <c r="E135" s="30">
        <v>20000</v>
      </c>
      <c r="F135" s="30">
        <f t="shared" ref="F135" si="103">E135/$C$4</f>
        <v>2654.4561682925209</v>
      </c>
      <c r="G135" s="30">
        <v>20000</v>
      </c>
      <c r="H135" s="30">
        <f>G135/$C$4</f>
        <v>2654.4561682925209</v>
      </c>
    </row>
    <row r="136" spans="1:8" x14ac:dyDescent="0.25">
      <c r="A136" s="14" t="s">
        <v>77</v>
      </c>
      <c r="B136" s="12" t="s">
        <v>78</v>
      </c>
      <c r="C136" s="30">
        <v>10000</v>
      </c>
      <c r="D136" s="30">
        <f>C136/$C$4</f>
        <v>1327.2280841462605</v>
      </c>
      <c r="E136" s="30">
        <v>10000</v>
      </c>
      <c r="F136" s="30">
        <f t="shared" ref="F136" si="104">E136/$C$4</f>
        <v>1327.2280841462605</v>
      </c>
      <c r="G136" s="30">
        <v>10000</v>
      </c>
      <c r="H136" s="30">
        <f>G136/$C$4</f>
        <v>1327.2280841462605</v>
      </c>
    </row>
    <row r="137" spans="1:8" x14ac:dyDescent="0.25">
      <c r="A137" s="11" t="s">
        <v>92</v>
      </c>
      <c r="B137" s="12" t="s">
        <v>93</v>
      </c>
      <c r="C137" s="28">
        <f t="shared" ref="C137:H137" si="105">C138+C140+C146+C150</f>
        <v>166000</v>
      </c>
      <c r="D137" s="28">
        <f t="shared" si="105"/>
        <v>22031.986196827926</v>
      </c>
      <c r="E137" s="28">
        <f t="shared" si="105"/>
        <v>166000</v>
      </c>
      <c r="F137" s="28">
        <f t="shared" si="105"/>
        <v>22031.986196827926</v>
      </c>
      <c r="G137" s="28">
        <f t="shared" si="105"/>
        <v>166000</v>
      </c>
      <c r="H137" s="28">
        <f t="shared" si="105"/>
        <v>22031.986196827926</v>
      </c>
    </row>
    <row r="138" spans="1:8" x14ac:dyDescent="0.25">
      <c r="A138" s="13" t="s">
        <v>30</v>
      </c>
      <c r="B138" s="12" t="s">
        <v>31</v>
      </c>
      <c r="C138" s="28">
        <f t="shared" ref="C138:H138" si="106">C139</f>
        <v>4500</v>
      </c>
      <c r="D138" s="28">
        <f t="shared" si="106"/>
        <v>597.25263786581718</v>
      </c>
      <c r="E138" s="28">
        <f t="shared" si="106"/>
        <v>4500</v>
      </c>
      <c r="F138" s="28">
        <f t="shared" si="106"/>
        <v>597.25263786581718</v>
      </c>
      <c r="G138" s="28">
        <f t="shared" si="106"/>
        <v>4500</v>
      </c>
      <c r="H138" s="28">
        <f t="shared" si="106"/>
        <v>597.25263786581718</v>
      </c>
    </row>
    <row r="139" spans="1:8" x14ac:dyDescent="0.25">
      <c r="A139" s="14" t="s">
        <v>32</v>
      </c>
      <c r="B139" s="12" t="s">
        <v>33</v>
      </c>
      <c r="C139" s="30">
        <v>4500</v>
      </c>
      <c r="D139" s="30">
        <f>C139/$C$4</f>
        <v>597.25263786581718</v>
      </c>
      <c r="E139" s="30">
        <v>4500</v>
      </c>
      <c r="F139" s="30">
        <f t="shared" ref="F139:F151" si="107">E139/$C$4</f>
        <v>597.25263786581718</v>
      </c>
      <c r="G139" s="30">
        <v>4500</v>
      </c>
      <c r="H139" s="30">
        <f>G139/$C$4</f>
        <v>597.25263786581718</v>
      </c>
    </row>
    <row r="140" spans="1:8" x14ac:dyDescent="0.25">
      <c r="A140" s="13" t="s">
        <v>26</v>
      </c>
      <c r="B140" s="12" t="s">
        <v>27</v>
      </c>
      <c r="C140" s="28">
        <f t="shared" ref="C140:H140" si="108">SUM(C141:C145)</f>
        <v>17500</v>
      </c>
      <c r="D140" s="28">
        <f t="shared" si="108"/>
        <v>2322.6491472559555</v>
      </c>
      <c r="E140" s="28">
        <f t="shared" si="108"/>
        <v>17500</v>
      </c>
      <c r="F140" s="28">
        <f t="shared" si="108"/>
        <v>2322.6491472559555</v>
      </c>
      <c r="G140" s="28">
        <f t="shared" si="108"/>
        <v>17500</v>
      </c>
      <c r="H140" s="28">
        <f t="shared" si="108"/>
        <v>2322.6491472559555</v>
      </c>
    </row>
    <row r="141" spans="1:8" x14ac:dyDescent="0.25">
      <c r="A141" s="14" t="s">
        <v>64</v>
      </c>
      <c r="B141" s="12" t="s">
        <v>65</v>
      </c>
      <c r="C141" s="30">
        <v>500</v>
      </c>
      <c r="D141" s="30">
        <f t="shared" ref="D141:D145" si="109">C141/$C$4</f>
        <v>66.361404207313029</v>
      </c>
      <c r="E141" s="30">
        <v>500</v>
      </c>
      <c r="F141" s="30">
        <f t="shared" si="107"/>
        <v>66.361404207313029</v>
      </c>
      <c r="G141" s="30">
        <v>500</v>
      </c>
      <c r="H141" s="30">
        <f t="shared" ref="H141:H145" si="110">G141/$C$4</f>
        <v>66.361404207313029</v>
      </c>
    </row>
    <row r="142" spans="1:8" x14ac:dyDescent="0.25">
      <c r="A142" s="14" t="s">
        <v>68</v>
      </c>
      <c r="B142" s="12" t="s">
        <v>69</v>
      </c>
      <c r="C142" s="30">
        <v>1000</v>
      </c>
      <c r="D142" s="30">
        <f t="shared" si="109"/>
        <v>132.72280841462606</v>
      </c>
      <c r="E142" s="30">
        <v>1000</v>
      </c>
      <c r="F142" s="30">
        <f t="shared" si="107"/>
        <v>132.72280841462606</v>
      </c>
      <c r="G142" s="30">
        <v>1000</v>
      </c>
      <c r="H142" s="30">
        <f t="shared" si="110"/>
        <v>132.72280841462606</v>
      </c>
    </row>
    <row r="143" spans="1:8" x14ac:dyDescent="0.25">
      <c r="A143" s="14" t="s">
        <v>70</v>
      </c>
      <c r="B143" s="12" t="s">
        <v>71</v>
      </c>
      <c r="C143" s="30">
        <v>10000</v>
      </c>
      <c r="D143" s="30">
        <f t="shared" si="109"/>
        <v>1327.2280841462605</v>
      </c>
      <c r="E143" s="30">
        <v>10000</v>
      </c>
      <c r="F143" s="30">
        <f t="shared" si="107"/>
        <v>1327.2280841462605</v>
      </c>
      <c r="G143" s="30">
        <v>10000</v>
      </c>
      <c r="H143" s="30">
        <f t="shared" si="110"/>
        <v>1327.2280841462605</v>
      </c>
    </row>
    <row r="144" spans="1:8" x14ac:dyDescent="0.25">
      <c r="A144" s="14" t="s">
        <v>28</v>
      </c>
      <c r="B144" s="12" t="s">
        <v>29</v>
      </c>
      <c r="C144" s="30">
        <v>5000</v>
      </c>
      <c r="D144" s="30">
        <f t="shared" si="109"/>
        <v>663.61404207313024</v>
      </c>
      <c r="E144" s="30">
        <v>5000</v>
      </c>
      <c r="F144" s="30">
        <f t="shared" si="107"/>
        <v>663.61404207313024</v>
      </c>
      <c r="G144" s="30">
        <v>5000</v>
      </c>
      <c r="H144" s="30">
        <f t="shared" si="110"/>
        <v>663.61404207313024</v>
      </c>
    </row>
    <row r="145" spans="1:8" x14ac:dyDescent="0.25">
      <c r="A145" s="14" t="s">
        <v>100</v>
      </c>
      <c r="B145" s="12" t="s">
        <v>101</v>
      </c>
      <c r="C145" s="30">
        <v>1000</v>
      </c>
      <c r="D145" s="30">
        <f t="shared" si="109"/>
        <v>132.72280841462606</v>
      </c>
      <c r="E145" s="30">
        <v>1000</v>
      </c>
      <c r="F145" s="30">
        <f t="shared" si="107"/>
        <v>132.72280841462606</v>
      </c>
      <c r="G145" s="30">
        <v>1000</v>
      </c>
      <c r="H145" s="30">
        <f t="shared" si="110"/>
        <v>132.72280841462606</v>
      </c>
    </row>
    <row r="146" spans="1:8" x14ac:dyDescent="0.25">
      <c r="A146" s="13" t="s">
        <v>38</v>
      </c>
      <c r="B146" s="12" t="s">
        <v>39</v>
      </c>
      <c r="C146" s="28">
        <f t="shared" ref="C146:H146" si="111">SUM(C147:C149)</f>
        <v>129000</v>
      </c>
      <c r="D146" s="28">
        <f t="shared" si="111"/>
        <v>17121.242285486762</v>
      </c>
      <c r="E146" s="28">
        <f t="shared" si="111"/>
        <v>129000</v>
      </c>
      <c r="F146" s="28">
        <f t="shared" si="111"/>
        <v>17121.242285486762</v>
      </c>
      <c r="G146" s="28">
        <f t="shared" si="111"/>
        <v>129000</v>
      </c>
      <c r="H146" s="28">
        <f t="shared" si="111"/>
        <v>17121.242285486762</v>
      </c>
    </row>
    <row r="147" spans="1:8" ht="22.5" x14ac:dyDescent="0.25">
      <c r="A147" s="14" t="s">
        <v>43</v>
      </c>
      <c r="B147" s="12" t="s">
        <v>40</v>
      </c>
      <c r="C147" s="30">
        <v>100000</v>
      </c>
      <c r="D147" s="30">
        <f t="shared" ref="D147:D149" si="112">C147/$C$4</f>
        <v>13272.280841462605</v>
      </c>
      <c r="E147" s="30">
        <v>100000</v>
      </c>
      <c r="F147" s="30">
        <f t="shared" si="107"/>
        <v>13272.280841462605</v>
      </c>
      <c r="G147" s="30">
        <v>100000</v>
      </c>
      <c r="H147" s="30">
        <f t="shared" ref="H147:H149" si="113">G147/$C$4</f>
        <v>13272.280841462605</v>
      </c>
    </row>
    <row r="148" spans="1:8" x14ac:dyDescent="0.25">
      <c r="A148" s="14" t="s">
        <v>77</v>
      </c>
      <c r="B148" s="12" t="s">
        <v>78</v>
      </c>
      <c r="C148" s="30">
        <v>19000</v>
      </c>
      <c r="D148" s="30">
        <f t="shared" si="112"/>
        <v>2521.7333598778951</v>
      </c>
      <c r="E148" s="30">
        <v>19000</v>
      </c>
      <c r="F148" s="30">
        <f t="shared" si="107"/>
        <v>2521.7333598778951</v>
      </c>
      <c r="G148" s="30">
        <v>19000</v>
      </c>
      <c r="H148" s="30">
        <f t="shared" si="113"/>
        <v>2521.7333598778951</v>
      </c>
    </row>
    <row r="149" spans="1:8" x14ac:dyDescent="0.25">
      <c r="A149" s="14" t="s">
        <v>83</v>
      </c>
      <c r="B149" s="12" t="s">
        <v>39</v>
      </c>
      <c r="C149" s="30">
        <v>10000</v>
      </c>
      <c r="D149" s="30">
        <f t="shared" si="112"/>
        <v>1327.2280841462605</v>
      </c>
      <c r="E149" s="30">
        <v>10000</v>
      </c>
      <c r="F149" s="30">
        <f t="shared" si="107"/>
        <v>1327.2280841462605</v>
      </c>
      <c r="G149" s="30">
        <v>10000</v>
      </c>
      <c r="H149" s="30">
        <f t="shared" si="113"/>
        <v>1327.2280841462605</v>
      </c>
    </row>
    <row r="150" spans="1:8" x14ac:dyDescent="0.25">
      <c r="A150" s="13" t="s">
        <v>90</v>
      </c>
      <c r="B150" s="12" t="s">
        <v>91</v>
      </c>
      <c r="C150" s="28">
        <f t="shared" ref="C150:H150" si="114">C151</f>
        <v>15000</v>
      </c>
      <c r="D150" s="28">
        <f t="shared" si="114"/>
        <v>1990.8421262193906</v>
      </c>
      <c r="E150" s="28">
        <f t="shared" si="114"/>
        <v>15000</v>
      </c>
      <c r="F150" s="28">
        <f t="shared" si="114"/>
        <v>1990.8421262193906</v>
      </c>
      <c r="G150" s="28">
        <f t="shared" si="114"/>
        <v>15000</v>
      </c>
      <c r="H150" s="28">
        <f t="shared" si="114"/>
        <v>1990.8421262193906</v>
      </c>
    </row>
    <row r="151" spans="1:8" x14ac:dyDescent="0.25">
      <c r="A151" s="14" t="s">
        <v>94</v>
      </c>
      <c r="B151" s="12" t="s">
        <v>95</v>
      </c>
      <c r="C151" s="30">
        <v>15000</v>
      </c>
      <c r="D151" s="30">
        <f>C151/$C$4</f>
        <v>1990.8421262193906</v>
      </c>
      <c r="E151" s="30">
        <v>15000</v>
      </c>
      <c r="F151" s="30">
        <f t="shared" si="107"/>
        <v>1990.8421262193906</v>
      </c>
      <c r="G151" s="30">
        <v>15000</v>
      </c>
      <c r="H151" s="30">
        <f>G151/$C$4</f>
        <v>1990.8421262193906</v>
      </c>
    </row>
    <row r="152" spans="1:8" ht="22.5" x14ac:dyDescent="0.25">
      <c r="A152" s="9" t="s">
        <v>127</v>
      </c>
      <c r="B152" s="10" t="s">
        <v>128</v>
      </c>
      <c r="C152" s="28">
        <f t="shared" ref="C152:H152" si="115">C153</f>
        <v>265000</v>
      </c>
      <c r="D152" s="28">
        <f t="shared" si="115"/>
        <v>35171.544229875908</v>
      </c>
      <c r="E152" s="28">
        <f t="shared" si="115"/>
        <v>285000</v>
      </c>
      <c r="F152" s="28">
        <f t="shared" si="115"/>
        <v>37826.000398168428</v>
      </c>
      <c r="G152" s="28">
        <f t="shared" si="115"/>
        <v>265000</v>
      </c>
      <c r="H152" s="28">
        <f t="shared" si="115"/>
        <v>35171.544229875908</v>
      </c>
    </row>
    <row r="153" spans="1:8" x14ac:dyDescent="0.25">
      <c r="A153" s="11" t="s">
        <v>18</v>
      </c>
      <c r="B153" s="12" t="s">
        <v>19</v>
      </c>
      <c r="C153" s="28">
        <f t="shared" ref="C153:H153" si="116">C154+C156+C159+C161</f>
        <v>265000</v>
      </c>
      <c r="D153" s="28">
        <f t="shared" si="116"/>
        <v>35171.544229875908</v>
      </c>
      <c r="E153" s="28">
        <f t="shared" si="116"/>
        <v>285000</v>
      </c>
      <c r="F153" s="28">
        <f t="shared" si="116"/>
        <v>37826.000398168428</v>
      </c>
      <c r="G153" s="28">
        <f t="shared" si="116"/>
        <v>265000</v>
      </c>
      <c r="H153" s="28">
        <f t="shared" si="116"/>
        <v>35171.544229875908</v>
      </c>
    </row>
    <row r="154" spans="1:8" x14ac:dyDescent="0.25">
      <c r="A154" s="13" t="s">
        <v>30</v>
      </c>
      <c r="B154" s="12" t="s">
        <v>31</v>
      </c>
      <c r="C154" s="28">
        <f t="shared" ref="C154:H154" si="117">C155</f>
        <v>5000</v>
      </c>
      <c r="D154" s="28">
        <f t="shared" si="117"/>
        <v>663.61404207313024</v>
      </c>
      <c r="E154" s="28">
        <f t="shared" si="117"/>
        <v>5000</v>
      </c>
      <c r="F154" s="28">
        <f t="shared" si="117"/>
        <v>663.61404207313024</v>
      </c>
      <c r="G154" s="28">
        <f t="shared" si="117"/>
        <v>5000</v>
      </c>
      <c r="H154" s="28">
        <f t="shared" si="117"/>
        <v>663.61404207313024</v>
      </c>
    </row>
    <row r="155" spans="1:8" x14ac:dyDescent="0.25">
      <c r="A155" s="14" t="s">
        <v>32</v>
      </c>
      <c r="B155" s="12" t="s">
        <v>33</v>
      </c>
      <c r="C155" s="30">
        <v>5000</v>
      </c>
      <c r="D155" s="30">
        <f>C155/$C$4</f>
        <v>663.61404207313024</v>
      </c>
      <c r="E155" s="30">
        <v>5000</v>
      </c>
      <c r="F155" s="30">
        <f t="shared" ref="F155" si="118">E155/$C$4</f>
        <v>663.61404207313024</v>
      </c>
      <c r="G155" s="30">
        <v>5000</v>
      </c>
      <c r="H155" s="30">
        <f>G155/$C$4</f>
        <v>663.61404207313024</v>
      </c>
    </row>
    <row r="156" spans="1:8" x14ac:dyDescent="0.25">
      <c r="A156" s="13" t="s">
        <v>26</v>
      </c>
      <c r="B156" s="12" t="s">
        <v>27</v>
      </c>
      <c r="C156" s="28">
        <f t="shared" ref="C156:H156" si="119">SUM(C157:C158)</f>
        <v>230000</v>
      </c>
      <c r="D156" s="28">
        <f t="shared" si="119"/>
        <v>30526.245935363993</v>
      </c>
      <c r="E156" s="28">
        <f t="shared" si="119"/>
        <v>250000</v>
      </c>
      <c r="F156" s="28">
        <f t="shared" si="119"/>
        <v>33180.702103656513</v>
      </c>
      <c r="G156" s="28">
        <f t="shared" si="119"/>
        <v>230000</v>
      </c>
      <c r="H156" s="28">
        <f t="shared" si="119"/>
        <v>30526.245935363993</v>
      </c>
    </row>
    <row r="157" spans="1:8" x14ac:dyDescent="0.25">
      <c r="A157" s="14" t="s">
        <v>70</v>
      </c>
      <c r="B157" s="12" t="s">
        <v>71</v>
      </c>
      <c r="C157" s="30">
        <v>5000</v>
      </c>
      <c r="D157" s="30">
        <f t="shared" ref="D157:D158" si="120">C157/$C$4</f>
        <v>663.61404207313024</v>
      </c>
      <c r="E157" s="30">
        <v>5000</v>
      </c>
      <c r="F157" s="30">
        <f t="shared" ref="F157:F158" si="121">E157/$C$4</f>
        <v>663.61404207313024</v>
      </c>
      <c r="G157" s="30">
        <v>5000</v>
      </c>
      <c r="H157" s="30">
        <f t="shared" ref="H157:H158" si="122">G157/$C$4</f>
        <v>663.61404207313024</v>
      </c>
    </row>
    <row r="158" spans="1:8" x14ac:dyDescent="0.25">
      <c r="A158" s="14" t="s">
        <v>28</v>
      </c>
      <c r="B158" s="12" t="s">
        <v>29</v>
      </c>
      <c r="C158" s="30">
        <v>225000</v>
      </c>
      <c r="D158" s="30">
        <f t="shared" si="120"/>
        <v>29862.631893290862</v>
      </c>
      <c r="E158" s="30">
        <v>245000</v>
      </c>
      <c r="F158" s="30">
        <f t="shared" si="121"/>
        <v>32517.088061583381</v>
      </c>
      <c r="G158" s="30">
        <v>225000</v>
      </c>
      <c r="H158" s="30">
        <f t="shared" si="122"/>
        <v>29862.631893290862</v>
      </c>
    </row>
    <row r="159" spans="1:8" x14ac:dyDescent="0.25">
      <c r="A159" s="13" t="s">
        <v>72</v>
      </c>
      <c r="B159" s="12" t="s">
        <v>73</v>
      </c>
      <c r="C159" s="28">
        <f t="shared" ref="C159:H159" si="123">C160</f>
        <v>25000</v>
      </c>
      <c r="D159" s="28">
        <f t="shared" si="123"/>
        <v>3318.0702103656513</v>
      </c>
      <c r="E159" s="28">
        <f t="shared" si="123"/>
        <v>25000</v>
      </c>
      <c r="F159" s="28">
        <f t="shared" si="123"/>
        <v>3318.0702103656513</v>
      </c>
      <c r="G159" s="28">
        <f t="shared" si="123"/>
        <v>25000</v>
      </c>
      <c r="H159" s="28">
        <f t="shared" si="123"/>
        <v>3318.0702103656513</v>
      </c>
    </row>
    <row r="160" spans="1:8" x14ac:dyDescent="0.25">
      <c r="A160" s="14" t="s">
        <v>74</v>
      </c>
      <c r="B160" s="12" t="s">
        <v>73</v>
      </c>
      <c r="C160" s="30">
        <v>25000</v>
      </c>
      <c r="D160" s="30">
        <f>C160/$C$4</f>
        <v>3318.0702103656513</v>
      </c>
      <c r="E160" s="30">
        <v>25000</v>
      </c>
      <c r="F160" s="30">
        <f t="shared" ref="F160" si="124">E160/$C$4</f>
        <v>3318.0702103656513</v>
      </c>
      <c r="G160" s="30">
        <v>25000</v>
      </c>
      <c r="H160" s="30">
        <f>G160/$C$4</f>
        <v>3318.0702103656513</v>
      </c>
    </row>
    <row r="161" spans="1:8" x14ac:dyDescent="0.25">
      <c r="A161" s="13" t="s">
        <v>38</v>
      </c>
      <c r="B161" s="12" t="s">
        <v>39</v>
      </c>
      <c r="C161" s="28">
        <f t="shared" ref="C161:H161" si="125">C162</f>
        <v>5000</v>
      </c>
      <c r="D161" s="28">
        <f t="shared" si="125"/>
        <v>663.61404207313024</v>
      </c>
      <c r="E161" s="28">
        <f t="shared" si="125"/>
        <v>5000</v>
      </c>
      <c r="F161" s="28">
        <f t="shared" si="125"/>
        <v>663.61404207313024</v>
      </c>
      <c r="G161" s="28">
        <f t="shared" si="125"/>
        <v>5000</v>
      </c>
      <c r="H161" s="28">
        <f t="shared" si="125"/>
        <v>663.61404207313024</v>
      </c>
    </row>
    <row r="162" spans="1:8" x14ac:dyDescent="0.25">
      <c r="A162" s="14" t="s">
        <v>77</v>
      </c>
      <c r="B162" s="12" t="s">
        <v>78</v>
      </c>
      <c r="C162" s="30">
        <v>5000</v>
      </c>
      <c r="D162" s="30">
        <f>C162/$C$4</f>
        <v>663.61404207313024</v>
      </c>
      <c r="E162" s="30">
        <v>5000</v>
      </c>
      <c r="F162" s="30">
        <f t="shared" ref="F162" si="126">E162/$C$4</f>
        <v>663.61404207313024</v>
      </c>
      <c r="G162" s="30">
        <v>5000</v>
      </c>
      <c r="H162" s="30">
        <f>G162/$C$4</f>
        <v>663.61404207313024</v>
      </c>
    </row>
    <row r="163" spans="1:8" ht="22.5" x14ac:dyDescent="0.25">
      <c r="A163" s="9" t="s">
        <v>129</v>
      </c>
      <c r="B163" s="10" t="s">
        <v>130</v>
      </c>
      <c r="C163" s="28">
        <f t="shared" ref="C163:H163" si="127">C164+C180</f>
        <v>0</v>
      </c>
      <c r="D163" s="28">
        <f t="shared" si="127"/>
        <v>0</v>
      </c>
      <c r="E163" s="28">
        <f t="shared" si="127"/>
        <v>0</v>
      </c>
      <c r="F163" s="28">
        <f t="shared" si="127"/>
        <v>0</v>
      </c>
      <c r="G163" s="28">
        <f t="shared" si="127"/>
        <v>0</v>
      </c>
      <c r="H163" s="28">
        <f t="shared" si="127"/>
        <v>0</v>
      </c>
    </row>
    <row r="164" spans="1:8" x14ac:dyDescent="0.25">
      <c r="A164" s="11" t="s">
        <v>105</v>
      </c>
      <c r="B164" s="12" t="s">
        <v>106</v>
      </c>
      <c r="C164" s="28">
        <f t="shared" ref="C164:H164" si="128">C165+C167+C169+C171+C176+C178</f>
        <v>0</v>
      </c>
      <c r="D164" s="28">
        <f t="shared" si="128"/>
        <v>0</v>
      </c>
      <c r="E164" s="28">
        <f t="shared" si="128"/>
        <v>0</v>
      </c>
      <c r="F164" s="28">
        <f t="shared" si="128"/>
        <v>0</v>
      </c>
      <c r="G164" s="28">
        <f t="shared" si="128"/>
        <v>0</v>
      </c>
      <c r="H164" s="28">
        <f t="shared" si="128"/>
        <v>0</v>
      </c>
    </row>
    <row r="165" spans="1:8" x14ac:dyDescent="0.25">
      <c r="A165" s="13" t="s">
        <v>44</v>
      </c>
      <c r="B165" s="12" t="s">
        <v>45</v>
      </c>
      <c r="C165" s="28">
        <f t="shared" ref="C165:H165" si="129">C166</f>
        <v>0</v>
      </c>
      <c r="D165" s="28">
        <f t="shared" si="129"/>
        <v>0</v>
      </c>
      <c r="E165" s="28">
        <f t="shared" si="129"/>
        <v>0</v>
      </c>
      <c r="F165" s="28">
        <f t="shared" si="129"/>
        <v>0</v>
      </c>
      <c r="G165" s="28">
        <f t="shared" si="129"/>
        <v>0</v>
      </c>
      <c r="H165" s="28">
        <f t="shared" si="129"/>
        <v>0</v>
      </c>
    </row>
    <row r="166" spans="1:8" x14ac:dyDescent="0.25">
      <c r="A166" s="14" t="s">
        <v>46</v>
      </c>
      <c r="B166" s="12" t="s">
        <v>47</v>
      </c>
      <c r="C166" s="30"/>
      <c r="D166" s="30">
        <f>C166/$C$4</f>
        <v>0</v>
      </c>
      <c r="E166" s="30"/>
      <c r="F166" s="30">
        <f t="shared" ref="F166" si="130">E166/$C$4</f>
        <v>0</v>
      </c>
      <c r="G166" s="30"/>
      <c r="H166" s="30">
        <f>G166/$C$4</f>
        <v>0</v>
      </c>
    </row>
    <row r="167" spans="1:8" x14ac:dyDescent="0.25">
      <c r="A167" s="13" t="s">
        <v>52</v>
      </c>
      <c r="B167" s="12" t="s">
        <v>53</v>
      </c>
      <c r="C167" s="28">
        <f t="shared" ref="C167:H167" si="131">C168</f>
        <v>0</v>
      </c>
      <c r="D167" s="28">
        <f t="shared" si="131"/>
        <v>0</v>
      </c>
      <c r="E167" s="28">
        <f t="shared" si="131"/>
        <v>0</v>
      </c>
      <c r="F167" s="28">
        <f t="shared" si="131"/>
        <v>0</v>
      </c>
      <c r="G167" s="28">
        <f t="shared" si="131"/>
        <v>0</v>
      </c>
      <c r="H167" s="28">
        <f t="shared" si="131"/>
        <v>0</v>
      </c>
    </row>
    <row r="168" spans="1:8" x14ac:dyDescent="0.25">
      <c r="A168" s="14" t="s">
        <v>54</v>
      </c>
      <c r="B168" s="12" t="s">
        <v>55</v>
      </c>
      <c r="C168" s="30"/>
      <c r="D168" s="30">
        <f>C168/$C$4</f>
        <v>0</v>
      </c>
      <c r="E168" s="30"/>
      <c r="F168" s="30">
        <f t="shared" ref="F168" si="132">E168/$C$4</f>
        <v>0</v>
      </c>
      <c r="G168" s="30"/>
      <c r="H168" s="30">
        <f>G168/$C$4</f>
        <v>0</v>
      </c>
    </row>
    <row r="169" spans="1:8" x14ac:dyDescent="0.25">
      <c r="A169" s="13" t="s">
        <v>30</v>
      </c>
      <c r="B169" s="12" t="s">
        <v>31</v>
      </c>
      <c r="C169" s="28">
        <f t="shared" ref="C169:H169" si="133">C170</f>
        <v>0</v>
      </c>
      <c r="D169" s="28">
        <f t="shared" si="133"/>
        <v>0</v>
      </c>
      <c r="E169" s="28">
        <f t="shared" si="133"/>
        <v>0</v>
      </c>
      <c r="F169" s="28">
        <f t="shared" si="133"/>
        <v>0</v>
      </c>
      <c r="G169" s="28">
        <f t="shared" si="133"/>
        <v>0</v>
      </c>
      <c r="H169" s="28">
        <f t="shared" si="133"/>
        <v>0</v>
      </c>
    </row>
    <row r="170" spans="1:8" x14ac:dyDescent="0.25">
      <c r="A170" s="14" t="s">
        <v>32</v>
      </c>
      <c r="B170" s="12" t="s">
        <v>33</v>
      </c>
      <c r="C170" s="30"/>
      <c r="D170" s="30">
        <f>C170/$C$4</f>
        <v>0</v>
      </c>
      <c r="E170" s="30"/>
      <c r="F170" s="30">
        <f t="shared" ref="F170" si="134">E170/$C$4</f>
        <v>0</v>
      </c>
      <c r="G170" s="30"/>
      <c r="H170" s="30">
        <f>G170/$C$4</f>
        <v>0</v>
      </c>
    </row>
    <row r="171" spans="1:8" x14ac:dyDescent="0.25">
      <c r="A171" s="13" t="s">
        <v>26</v>
      </c>
      <c r="B171" s="12" t="s">
        <v>27</v>
      </c>
      <c r="C171" s="28">
        <f t="shared" ref="C171:H171" si="135">SUM(C172:C175)</f>
        <v>0</v>
      </c>
      <c r="D171" s="28">
        <f t="shared" si="135"/>
        <v>0</v>
      </c>
      <c r="E171" s="28">
        <f t="shared" si="135"/>
        <v>0</v>
      </c>
      <c r="F171" s="28">
        <f t="shared" si="135"/>
        <v>0</v>
      </c>
      <c r="G171" s="28">
        <f t="shared" si="135"/>
        <v>0</v>
      </c>
      <c r="H171" s="28">
        <f t="shared" si="135"/>
        <v>0</v>
      </c>
    </row>
    <row r="172" spans="1:8" x14ac:dyDescent="0.25">
      <c r="A172" s="14" t="s">
        <v>64</v>
      </c>
      <c r="B172" s="12" t="s">
        <v>65</v>
      </c>
      <c r="C172" s="30"/>
      <c r="D172" s="30">
        <f t="shared" ref="D172:D175" si="136">C172/$C$4</f>
        <v>0</v>
      </c>
      <c r="E172" s="30"/>
      <c r="F172" s="30">
        <f t="shared" ref="F172:F175" si="137">E172/$C$4</f>
        <v>0</v>
      </c>
      <c r="G172" s="30"/>
      <c r="H172" s="30">
        <f t="shared" ref="H172:H175" si="138">G172/$C$4</f>
        <v>0</v>
      </c>
    </row>
    <row r="173" spans="1:8" x14ac:dyDescent="0.25">
      <c r="A173" s="14" t="s">
        <v>68</v>
      </c>
      <c r="B173" s="12" t="s">
        <v>69</v>
      </c>
      <c r="C173" s="30"/>
      <c r="D173" s="30">
        <f t="shared" si="136"/>
        <v>0</v>
      </c>
      <c r="E173" s="30"/>
      <c r="F173" s="30">
        <f t="shared" si="137"/>
        <v>0</v>
      </c>
      <c r="G173" s="30"/>
      <c r="H173" s="30">
        <f t="shared" si="138"/>
        <v>0</v>
      </c>
    </row>
    <row r="174" spans="1:8" x14ac:dyDescent="0.25">
      <c r="A174" s="14" t="s">
        <v>70</v>
      </c>
      <c r="B174" s="12" t="s">
        <v>71</v>
      </c>
      <c r="C174" s="30"/>
      <c r="D174" s="30">
        <f t="shared" si="136"/>
        <v>0</v>
      </c>
      <c r="E174" s="30"/>
      <c r="F174" s="30">
        <f t="shared" si="137"/>
        <v>0</v>
      </c>
      <c r="G174" s="30"/>
      <c r="H174" s="30">
        <f t="shared" si="138"/>
        <v>0</v>
      </c>
    </row>
    <row r="175" spans="1:8" x14ac:dyDescent="0.25">
      <c r="A175" s="14" t="s">
        <v>28</v>
      </c>
      <c r="B175" s="12" t="s">
        <v>29</v>
      </c>
      <c r="C175" s="30"/>
      <c r="D175" s="30">
        <f t="shared" si="136"/>
        <v>0</v>
      </c>
      <c r="E175" s="30"/>
      <c r="F175" s="30">
        <f t="shared" si="137"/>
        <v>0</v>
      </c>
      <c r="G175" s="30"/>
      <c r="H175" s="30">
        <f t="shared" si="138"/>
        <v>0</v>
      </c>
    </row>
    <row r="176" spans="1:8" x14ac:dyDescent="0.25">
      <c r="A176" s="13" t="s">
        <v>72</v>
      </c>
      <c r="B176" s="12" t="s">
        <v>73</v>
      </c>
      <c r="C176" s="28">
        <f t="shared" ref="C176:H176" si="139">C177</f>
        <v>0</v>
      </c>
      <c r="D176" s="28">
        <f t="shared" si="139"/>
        <v>0</v>
      </c>
      <c r="E176" s="28">
        <f t="shared" si="139"/>
        <v>0</v>
      </c>
      <c r="F176" s="28">
        <f t="shared" si="139"/>
        <v>0</v>
      </c>
      <c r="G176" s="28">
        <f t="shared" si="139"/>
        <v>0</v>
      </c>
      <c r="H176" s="28">
        <f t="shared" si="139"/>
        <v>0</v>
      </c>
    </row>
    <row r="177" spans="1:8" x14ac:dyDescent="0.25">
      <c r="A177" s="14" t="s">
        <v>74</v>
      </c>
      <c r="B177" s="12" t="s">
        <v>73</v>
      </c>
      <c r="C177" s="30"/>
      <c r="D177" s="30">
        <f>C177/$C$4</f>
        <v>0</v>
      </c>
      <c r="E177" s="30"/>
      <c r="F177" s="30">
        <f t="shared" ref="F177" si="140">E177/$C$4</f>
        <v>0</v>
      </c>
      <c r="G177" s="30"/>
      <c r="H177" s="30">
        <f>G177/$C$4</f>
        <v>0</v>
      </c>
    </row>
    <row r="178" spans="1:8" x14ac:dyDescent="0.25">
      <c r="A178" s="13" t="s">
        <v>38</v>
      </c>
      <c r="B178" s="12" t="s">
        <v>39</v>
      </c>
      <c r="C178" s="28">
        <f t="shared" ref="C178:H178" si="141">C179</f>
        <v>0</v>
      </c>
      <c r="D178" s="28">
        <f t="shared" si="141"/>
        <v>0</v>
      </c>
      <c r="E178" s="28">
        <f t="shared" si="141"/>
        <v>0</v>
      </c>
      <c r="F178" s="28">
        <f t="shared" si="141"/>
        <v>0</v>
      </c>
      <c r="G178" s="28">
        <f t="shared" si="141"/>
        <v>0</v>
      </c>
      <c r="H178" s="28">
        <f t="shared" si="141"/>
        <v>0</v>
      </c>
    </row>
    <row r="179" spans="1:8" x14ac:dyDescent="0.25">
      <c r="A179" s="14" t="s">
        <v>77</v>
      </c>
      <c r="B179" s="12" t="s">
        <v>78</v>
      </c>
      <c r="C179" s="30"/>
      <c r="D179" s="30">
        <f>C179/$C$4</f>
        <v>0</v>
      </c>
      <c r="E179" s="30"/>
      <c r="F179" s="30">
        <f t="shared" ref="F179" si="142">E179/$C$4</f>
        <v>0</v>
      </c>
      <c r="G179" s="30"/>
      <c r="H179" s="30">
        <f>G179/$C$4</f>
        <v>0</v>
      </c>
    </row>
    <row r="180" spans="1:8" x14ac:dyDescent="0.25">
      <c r="A180" s="11" t="s">
        <v>107</v>
      </c>
      <c r="B180" s="12" t="s">
        <v>108</v>
      </c>
      <c r="C180" s="28">
        <f t="shared" ref="C180:H180" si="143">C181+C183+C185+C187+C192+C194</f>
        <v>0</v>
      </c>
      <c r="D180" s="28">
        <f t="shared" si="143"/>
        <v>0</v>
      </c>
      <c r="E180" s="28">
        <f t="shared" si="143"/>
        <v>0</v>
      </c>
      <c r="F180" s="28">
        <f t="shared" si="143"/>
        <v>0</v>
      </c>
      <c r="G180" s="28">
        <f t="shared" si="143"/>
        <v>0</v>
      </c>
      <c r="H180" s="28">
        <f t="shared" si="143"/>
        <v>0</v>
      </c>
    </row>
    <row r="181" spans="1:8" x14ac:dyDescent="0.25">
      <c r="A181" s="13" t="s">
        <v>44</v>
      </c>
      <c r="B181" s="12" t="s">
        <v>45</v>
      </c>
      <c r="C181" s="28">
        <f t="shared" ref="C181:H181" si="144">C182</f>
        <v>0</v>
      </c>
      <c r="D181" s="28">
        <f t="shared" si="144"/>
        <v>0</v>
      </c>
      <c r="E181" s="28">
        <f t="shared" si="144"/>
        <v>0</v>
      </c>
      <c r="F181" s="28">
        <f t="shared" si="144"/>
        <v>0</v>
      </c>
      <c r="G181" s="28">
        <f t="shared" si="144"/>
        <v>0</v>
      </c>
      <c r="H181" s="28">
        <f t="shared" si="144"/>
        <v>0</v>
      </c>
    </row>
    <row r="182" spans="1:8" x14ac:dyDescent="0.25">
      <c r="A182" s="14" t="s">
        <v>46</v>
      </c>
      <c r="B182" s="12" t="s">
        <v>47</v>
      </c>
      <c r="C182" s="30"/>
      <c r="D182" s="30">
        <f>C182/$C$4</f>
        <v>0</v>
      </c>
      <c r="E182" s="30"/>
      <c r="F182" s="30">
        <f t="shared" ref="F182" si="145">E182/$C$4</f>
        <v>0</v>
      </c>
      <c r="G182" s="30"/>
      <c r="H182" s="30">
        <f>G182/$C$4</f>
        <v>0</v>
      </c>
    </row>
    <row r="183" spans="1:8" x14ac:dyDescent="0.25">
      <c r="A183" s="13" t="s">
        <v>52</v>
      </c>
      <c r="B183" s="12" t="s">
        <v>53</v>
      </c>
      <c r="C183" s="28">
        <f t="shared" ref="C183:H183" si="146">C184</f>
        <v>0</v>
      </c>
      <c r="D183" s="28">
        <f t="shared" si="146"/>
        <v>0</v>
      </c>
      <c r="E183" s="28">
        <f t="shared" si="146"/>
        <v>0</v>
      </c>
      <c r="F183" s="28">
        <f t="shared" si="146"/>
        <v>0</v>
      </c>
      <c r="G183" s="28">
        <f t="shared" si="146"/>
        <v>0</v>
      </c>
      <c r="H183" s="28">
        <f t="shared" si="146"/>
        <v>0</v>
      </c>
    </row>
    <row r="184" spans="1:8" x14ac:dyDescent="0.25">
      <c r="A184" s="14" t="s">
        <v>54</v>
      </c>
      <c r="B184" s="12" t="s">
        <v>55</v>
      </c>
      <c r="C184" s="30"/>
      <c r="D184" s="30">
        <f>C184/$C$4</f>
        <v>0</v>
      </c>
      <c r="E184" s="30"/>
      <c r="F184" s="30">
        <f t="shared" ref="F184" si="147">E184/$C$4</f>
        <v>0</v>
      </c>
      <c r="G184" s="30"/>
      <c r="H184" s="30">
        <f>G184/$C$4</f>
        <v>0</v>
      </c>
    </row>
    <row r="185" spans="1:8" x14ac:dyDescent="0.25">
      <c r="A185" s="13" t="s">
        <v>30</v>
      </c>
      <c r="B185" s="12" t="s">
        <v>31</v>
      </c>
      <c r="C185" s="28">
        <f t="shared" ref="C185:H185" si="148">C186</f>
        <v>0</v>
      </c>
      <c r="D185" s="28">
        <f t="shared" si="148"/>
        <v>0</v>
      </c>
      <c r="E185" s="28">
        <f t="shared" si="148"/>
        <v>0</v>
      </c>
      <c r="F185" s="28">
        <f t="shared" si="148"/>
        <v>0</v>
      </c>
      <c r="G185" s="28">
        <f t="shared" si="148"/>
        <v>0</v>
      </c>
      <c r="H185" s="28">
        <f t="shared" si="148"/>
        <v>0</v>
      </c>
    </row>
    <row r="186" spans="1:8" x14ac:dyDescent="0.25">
      <c r="A186" s="14" t="s">
        <v>32</v>
      </c>
      <c r="B186" s="12" t="s">
        <v>33</v>
      </c>
      <c r="C186" s="30"/>
      <c r="D186" s="30">
        <f>C186/$C$4</f>
        <v>0</v>
      </c>
      <c r="E186" s="30"/>
      <c r="F186" s="30">
        <f t="shared" ref="F186" si="149">E186/$C$4</f>
        <v>0</v>
      </c>
      <c r="G186" s="30"/>
      <c r="H186" s="30">
        <f>G186/$C$4</f>
        <v>0</v>
      </c>
    </row>
    <row r="187" spans="1:8" x14ac:dyDescent="0.25">
      <c r="A187" s="13" t="s">
        <v>26</v>
      </c>
      <c r="B187" s="12" t="s">
        <v>27</v>
      </c>
      <c r="C187" s="28">
        <f t="shared" ref="C187:H187" si="150">SUM(C188:C191)</f>
        <v>0</v>
      </c>
      <c r="D187" s="28">
        <f t="shared" si="150"/>
        <v>0</v>
      </c>
      <c r="E187" s="28">
        <f t="shared" si="150"/>
        <v>0</v>
      </c>
      <c r="F187" s="28">
        <f t="shared" si="150"/>
        <v>0</v>
      </c>
      <c r="G187" s="28">
        <f t="shared" si="150"/>
        <v>0</v>
      </c>
      <c r="H187" s="28">
        <f t="shared" si="150"/>
        <v>0</v>
      </c>
    </row>
    <row r="188" spans="1:8" x14ac:dyDescent="0.25">
      <c r="A188" s="14" t="s">
        <v>64</v>
      </c>
      <c r="B188" s="12" t="s">
        <v>65</v>
      </c>
      <c r="C188" s="30"/>
      <c r="D188" s="30">
        <f t="shared" ref="D188:D191" si="151">C188/$C$4</f>
        <v>0</v>
      </c>
      <c r="E188" s="30"/>
      <c r="F188" s="30">
        <f t="shared" ref="F188:F191" si="152">E188/$C$4</f>
        <v>0</v>
      </c>
      <c r="G188" s="30"/>
      <c r="H188" s="30">
        <f t="shared" ref="H188:H191" si="153">G188/$C$4</f>
        <v>0</v>
      </c>
    </row>
    <row r="189" spans="1:8" x14ac:dyDescent="0.25">
      <c r="A189" s="14" t="s">
        <v>68</v>
      </c>
      <c r="B189" s="12" t="s">
        <v>69</v>
      </c>
      <c r="C189" s="30"/>
      <c r="D189" s="30">
        <f t="shared" si="151"/>
        <v>0</v>
      </c>
      <c r="E189" s="30"/>
      <c r="F189" s="30">
        <f t="shared" si="152"/>
        <v>0</v>
      </c>
      <c r="G189" s="30"/>
      <c r="H189" s="30">
        <f t="shared" si="153"/>
        <v>0</v>
      </c>
    </row>
    <row r="190" spans="1:8" x14ac:dyDescent="0.25">
      <c r="A190" s="14" t="s">
        <v>70</v>
      </c>
      <c r="B190" s="12" t="s">
        <v>71</v>
      </c>
      <c r="C190" s="30"/>
      <c r="D190" s="30">
        <f t="shared" si="151"/>
        <v>0</v>
      </c>
      <c r="E190" s="30"/>
      <c r="F190" s="30">
        <f t="shared" si="152"/>
        <v>0</v>
      </c>
      <c r="G190" s="30"/>
      <c r="H190" s="30">
        <f t="shared" si="153"/>
        <v>0</v>
      </c>
    </row>
    <row r="191" spans="1:8" x14ac:dyDescent="0.25">
      <c r="A191" s="14" t="s">
        <v>28</v>
      </c>
      <c r="B191" s="12" t="s">
        <v>29</v>
      </c>
      <c r="C191" s="30"/>
      <c r="D191" s="30">
        <f t="shared" si="151"/>
        <v>0</v>
      </c>
      <c r="E191" s="30"/>
      <c r="F191" s="30">
        <f t="shared" si="152"/>
        <v>0</v>
      </c>
      <c r="G191" s="30"/>
      <c r="H191" s="30">
        <f t="shared" si="153"/>
        <v>0</v>
      </c>
    </row>
    <row r="192" spans="1:8" x14ac:dyDescent="0.25">
      <c r="A192" s="13" t="s">
        <v>72</v>
      </c>
      <c r="B192" s="12" t="s">
        <v>73</v>
      </c>
      <c r="C192" s="28">
        <f t="shared" ref="C192:H192" si="154">C193</f>
        <v>0</v>
      </c>
      <c r="D192" s="28">
        <f t="shared" si="154"/>
        <v>0</v>
      </c>
      <c r="E192" s="28">
        <f t="shared" si="154"/>
        <v>0</v>
      </c>
      <c r="F192" s="28">
        <f t="shared" si="154"/>
        <v>0</v>
      </c>
      <c r="G192" s="28">
        <f t="shared" si="154"/>
        <v>0</v>
      </c>
      <c r="H192" s="28">
        <f t="shared" si="154"/>
        <v>0</v>
      </c>
    </row>
    <row r="193" spans="1:8" x14ac:dyDescent="0.25">
      <c r="A193" s="14" t="s">
        <v>74</v>
      </c>
      <c r="B193" s="12" t="s">
        <v>73</v>
      </c>
      <c r="C193" s="30"/>
      <c r="D193" s="30">
        <f>C193/$C$4</f>
        <v>0</v>
      </c>
      <c r="E193" s="30"/>
      <c r="F193" s="30">
        <f t="shared" ref="F193" si="155">E193/$C$4</f>
        <v>0</v>
      </c>
      <c r="G193" s="30"/>
      <c r="H193" s="30">
        <f>G193/$C$4</f>
        <v>0</v>
      </c>
    </row>
    <row r="194" spans="1:8" x14ac:dyDescent="0.25">
      <c r="A194" s="13" t="s">
        <v>38</v>
      </c>
      <c r="B194" s="12" t="s">
        <v>39</v>
      </c>
      <c r="C194" s="28">
        <f t="shared" ref="C194:H194" si="156">C195</f>
        <v>0</v>
      </c>
      <c r="D194" s="28">
        <f t="shared" si="156"/>
        <v>0</v>
      </c>
      <c r="E194" s="28">
        <f t="shared" si="156"/>
        <v>0</v>
      </c>
      <c r="F194" s="28">
        <f t="shared" si="156"/>
        <v>0</v>
      </c>
      <c r="G194" s="28">
        <f t="shared" si="156"/>
        <v>0</v>
      </c>
      <c r="H194" s="28">
        <f t="shared" si="156"/>
        <v>0</v>
      </c>
    </row>
    <row r="195" spans="1:8" x14ac:dyDescent="0.25">
      <c r="A195" s="14" t="s">
        <v>77</v>
      </c>
      <c r="B195" s="12" t="s">
        <v>78</v>
      </c>
      <c r="C195" s="30"/>
      <c r="D195" s="30">
        <f>C195/$C$4</f>
        <v>0</v>
      </c>
      <c r="E195" s="30"/>
      <c r="F195" s="30">
        <f t="shared" ref="F195" si="157">E195/$C$4</f>
        <v>0</v>
      </c>
      <c r="G195" s="30"/>
      <c r="H195" s="30">
        <f>G195/$C$4</f>
        <v>0</v>
      </c>
    </row>
    <row r="196" spans="1:8" ht="22.5" x14ac:dyDescent="0.25">
      <c r="A196" s="9" t="s">
        <v>131</v>
      </c>
      <c r="B196" s="10" t="s">
        <v>132</v>
      </c>
      <c r="C196" s="28">
        <f t="shared" ref="C196:H196" si="158">C197+C218</f>
        <v>0</v>
      </c>
      <c r="D196" s="28">
        <f t="shared" si="158"/>
        <v>0</v>
      </c>
      <c r="E196" s="28">
        <f t="shared" si="158"/>
        <v>0</v>
      </c>
      <c r="F196" s="28">
        <f t="shared" si="158"/>
        <v>0</v>
      </c>
      <c r="G196" s="28">
        <f t="shared" si="158"/>
        <v>0</v>
      </c>
      <c r="H196" s="28">
        <f t="shared" si="158"/>
        <v>0</v>
      </c>
    </row>
    <row r="197" spans="1:8" x14ac:dyDescent="0.25">
      <c r="A197" s="11" t="s">
        <v>105</v>
      </c>
      <c r="B197" s="12" t="s">
        <v>106</v>
      </c>
      <c r="C197" s="28">
        <f t="shared" ref="C197:H197" si="159">C198+C200+C202+C204+C206+C212+C214+C216</f>
        <v>0</v>
      </c>
      <c r="D197" s="28">
        <f t="shared" si="159"/>
        <v>0</v>
      </c>
      <c r="E197" s="28">
        <f t="shared" si="159"/>
        <v>0</v>
      </c>
      <c r="F197" s="28">
        <f t="shared" si="159"/>
        <v>0</v>
      </c>
      <c r="G197" s="28">
        <f t="shared" si="159"/>
        <v>0</v>
      </c>
      <c r="H197" s="28">
        <f t="shared" si="159"/>
        <v>0</v>
      </c>
    </row>
    <row r="198" spans="1:8" x14ac:dyDescent="0.25">
      <c r="A198" s="13" t="s">
        <v>44</v>
      </c>
      <c r="B198" s="12" t="s">
        <v>45</v>
      </c>
      <c r="C198" s="28">
        <f t="shared" ref="C198:H198" si="160">C199</f>
        <v>0</v>
      </c>
      <c r="D198" s="28">
        <f t="shared" si="160"/>
        <v>0</v>
      </c>
      <c r="E198" s="28">
        <f t="shared" si="160"/>
        <v>0</v>
      </c>
      <c r="F198" s="28">
        <f t="shared" si="160"/>
        <v>0</v>
      </c>
      <c r="G198" s="28">
        <f t="shared" si="160"/>
        <v>0</v>
      </c>
      <c r="H198" s="28">
        <f t="shared" si="160"/>
        <v>0</v>
      </c>
    </row>
    <row r="199" spans="1:8" x14ac:dyDescent="0.25">
      <c r="A199" s="14" t="s">
        <v>46</v>
      </c>
      <c r="B199" s="12" t="s">
        <v>47</v>
      </c>
      <c r="C199" s="30"/>
      <c r="D199" s="30">
        <f>C199/$C$4</f>
        <v>0</v>
      </c>
      <c r="E199" s="30"/>
      <c r="F199" s="30">
        <f t="shared" ref="F199" si="161">E199/$C$4</f>
        <v>0</v>
      </c>
      <c r="G199" s="30"/>
      <c r="H199" s="30">
        <f>G199/$C$4</f>
        <v>0</v>
      </c>
    </row>
    <row r="200" spans="1:8" x14ac:dyDescent="0.25">
      <c r="A200" s="13" t="s">
        <v>52</v>
      </c>
      <c r="B200" s="12" t="s">
        <v>53</v>
      </c>
      <c r="C200" s="28">
        <f t="shared" ref="C200:H200" si="162">C201</f>
        <v>0</v>
      </c>
      <c r="D200" s="28">
        <f t="shared" si="162"/>
        <v>0</v>
      </c>
      <c r="E200" s="28">
        <f t="shared" si="162"/>
        <v>0</v>
      </c>
      <c r="F200" s="28">
        <f t="shared" si="162"/>
        <v>0</v>
      </c>
      <c r="G200" s="28">
        <f t="shared" si="162"/>
        <v>0</v>
      </c>
      <c r="H200" s="28">
        <f t="shared" si="162"/>
        <v>0</v>
      </c>
    </row>
    <row r="201" spans="1:8" x14ac:dyDescent="0.25">
      <c r="A201" s="14" t="s">
        <v>54</v>
      </c>
      <c r="B201" s="12" t="s">
        <v>55</v>
      </c>
      <c r="C201" s="30"/>
      <c r="D201" s="30">
        <f>C201/$C$4</f>
        <v>0</v>
      </c>
      <c r="E201" s="30"/>
      <c r="F201" s="30">
        <f t="shared" ref="F201" si="163">E201/$C$4</f>
        <v>0</v>
      </c>
      <c r="G201" s="30"/>
      <c r="H201" s="30">
        <f>G201/$C$4</f>
        <v>0</v>
      </c>
    </row>
    <row r="202" spans="1:8" x14ac:dyDescent="0.25">
      <c r="A202" s="13" t="s">
        <v>20</v>
      </c>
      <c r="B202" s="12" t="s">
        <v>21</v>
      </c>
      <c r="C202" s="28">
        <f t="shared" ref="C202:H202" si="164">C203</f>
        <v>0</v>
      </c>
      <c r="D202" s="28">
        <f t="shared" si="164"/>
        <v>0</v>
      </c>
      <c r="E202" s="28">
        <f t="shared" si="164"/>
        <v>0</v>
      </c>
      <c r="F202" s="28">
        <f t="shared" si="164"/>
        <v>0</v>
      </c>
      <c r="G202" s="28">
        <f t="shared" si="164"/>
        <v>0</v>
      </c>
      <c r="H202" s="28">
        <f t="shared" si="164"/>
        <v>0</v>
      </c>
    </row>
    <row r="203" spans="1:8" x14ac:dyDescent="0.25">
      <c r="A203" s="14" t="s">
        <v>22</v>
      </c>
      <c r="B203" s="12" t="s">
        <v>23</v>
      </c>
      <c r="C203" s="30"/>
      <c r="D203" s="30">
        <f>C203/$C$4</f>
        <v>0</v>
      </c>
      <c r="E203" s="30"/>
      <c r="F203" s="30">
        <f t="shared" ref="F203" si="165">E203/$C$4</f>
        <v>0</v>
      </c>
      <c r="G203" s="30"/>
      <c r="H203" s="30">
        <f>G203/$C$4</f>
        <v>0</v>
      </c>
    </row>
    <row r="204" spans="1:8" x14ac:dyDescent="0.25">
      <c r="A204" s="13" t="s">
        <v>30</v>
      </c>
      <c r="B204" s="12" t="s">
        <v>31</v>
      </c>
      <c r="C204" s="28">
        <f t="shared" ref="C204:H204" si="166">C205</f>
        <v>0</v>
      </c>
      <c r="D204" s="28">
        <f t="shared" si="166"/>
        <v>0</v>
      </c>
      <c r="E204" s="28">
        <f t="shared" si="166"/>
        <v>0</v>
      </c>
      <c r="F204" s="28">
        <f t="shared" si="166"/>
        <v>0</v>
      </c>
      <c r="G204" s="28">
        <f t="shared" si="166"/>
        <v>0</v>
      </c>
      <c r="H204" s="28">
        <f t="shared" si="166"/>
        <v>0</v>
      </c>
    </row>
    <row r="205" spans="1:8" x14ac:dyDescent="0.25">
      <c r="A205" s="14" t="s">
        <v>32</v>
      </c>
      <c r="B205" s="12" t="s">
        <v>33</v>
      </c>
      <c r="C205" s="30"/>
      <c r="D205" s="30">
        <f>C205/$C$4</f>
        <v>0</v>
      </c>
      <c r="E205" s="30"/>
      <c r="F205" s="30">
        <f t="shared" ref="F205" si="167">E205/$C$4</f>
        <v>0</v>
      </c>
      <c r="G205" s="30"/>
      <c r="H205" s="30">
        <f>G205/$C$4</f>
        <v>0</v>
      </c>
    </row>
    <row r="206" spans="1:8" x14ac:dyDescent="0.25">
      <c r="A206" s="13" t="s">
        <v>26</v>
      </c>
      <c r="B206" s="12" t="s">
        <v>27</v>
      </c>
      <c r="C206" s="28">
        <f t="shared" ref="C206:H206" si="168">SUM(C207:C211)</f>
        <v>0</v>
      </c>
      <c r="D206" s="28">
        <f t="shared" si="168"/>
        <v>0</v>
      </c>
      <c r="E206" s="28">
        <f t="shared" si="168"/>
        <v>0</v>
      </c>
      <c r="F206" s="28">
        <f t="shared" si="168"/>
        <v>0</v>
      </c>
      <c r="G206" s="28">
        <f t="shared" si="168"/>
        <v>0</v>
      </c>
      <c r="H206" s="28">
        <f t="shared" si="168"/>
        <v>0</v>
      </c>
    </row>
    <row r="207" spans="1:8" x14ac:dyDescent="0.25">
      <c r="A207" s="14" t="s">
        <v>68</v>
      </c>
      <c r="B207" s="12" t="s">
        <v>69</v>
      </c>
      <c r="C207" s="30"/>
      <c r="D207" s="30">
        <f t="shared" ref="D207:D211" si="169">C207/$C$4</f>
        <v>0</v>
      </c>
      <c r="E207" s="30"/>
      <c r="F207" s="30">
        <f t="shared" ref="F207:F211" si="170">E207/$C$4</f>
        <v>0</v>
      </c>
      <c r="G207" s="30"/>
      <c r="H207" s="30">
        <f t="shared" ref="H207:H211" si="171">G207/$C$4</f>
        <v>0</v>
      </c>
    </row>
    <row r="208" spans="1:8" x14ac:dyDescent="0.25">
      <c r="A208" s="14" t="s">
        <v>70</v>
      </c>
      <c r="B208" s="12" t="s">
        <v>71</v>
      </c>
      <c r="C208" s="30"/>
      <c r="D208" s="30">
        <f t="shared" si="169"/>
        <v>0</v>
      </c>
      <c r="E208" s="30"/>
      <c r="F208" s="30">
        <f t="shared" si="170"/>
        <v>0</v>
      </c>
      <c r="G208" s="30"/>
      <c r="H208" s="30">
        <f t="shared" si="171"/>
        <v>0</v>
      </c>
    </row>
    <row r="209" spans="1:8" x14ac:dyDescent="0.25">
      <c r="A209" s="14" t="s">
        <v>28</v>
      </c>
      <c r="B209" s="12" t="s">
        <v>29</v>
      </c>
      <c r="C209" s="30"/>
      <c r="D209" s="30">
        <f t="shared" si="169"/>
        <v>0</v>
      </c>
      <c r="E209" s="30"/>
      <c r="F209" s="30">
        <f t="shared" si="170"/>
        <v>0</v>
      </c>
      <c r="G209" s="30"/>
      <c r="H209" s="30">
        <f t="shared" si="171"/>
        <v>0</v>
      </c>
    </row>
    <row r="210" spans="1:8" x14ac:dyDescent="0.25">
      <c r="A210" s="14" t="s">
        <v>100</v>
      </c>
      <c r="B210" s="12" t="s">
        <v>101</v>
      </c>
      <c r="C210" s="30"/>
      <c r="D210" s="30">
        <f t="shared" si="169"/>
        <v>0</v>
      </c>
      <c r="E210" s="30"/>
      <c r="F210" s="30">
        <f t="shared" si="170"/>
        <v>0</v>
      </c>
      <c r="G210" s="30"/>
      <c r="H210" s="30">
        <f t="shared" si="171"/>
        <v>0</v>
      </c>
    </row>
    <row r="211" spans="1:8" x14ac:dyDescent="0.25">
      <c r="A211" s="14" t="s">
        <v>36</v>
      </c>
      <c r="B211" s="12" t="s">
        <v>37</v>
      </c>
      <c r="C211" s="30"/>
      <c r="D211" s="30">
        <f t="shared" si="169"/>
        <v>0</v>
      </c>
      <c r="E211" s="30"/>
      <c r="F211" s="30">
        <f t="shared" si="170"/>
        <v>0</v>
      </c>
      <c r="G211" s="30"/>
      <c r="H211" s="30">
        <f t="shared" si="171"/>
        <v>0</v>
      </c>
    </row>
    <row r="212" spans="1:8" x14ac:dyDescent="0.25">
      <c r="A212" s="13" t="s">
        <v>72</v>
      </c>
      <c r="B212" s="12" t="s">
        <v>73</v>
      </c>
      <c r="C212" s="28">
        <f t="shared" ref="C212:H212" si="172">C213</f>
        <v>0</v>
      </c>
      <c r="D212" s="28">
        <f t="shared" si="172"/>
        <v>0</v>
      </c>
      <c r="E212" s="28">
        <f t="shared" si="172"/>
        <v>0</v>
      </c>
      <c r="F212" s="28">
        <f t="shared" si="172"/>
        <v>0</v>
      </c>
      <c r="G212" s="28">
        <f t="shared" si="172"/>
        <v>0</v>
      </c>
      <c r="H212" s="28">
        <f t="shared" si="172"/>
        <v>0</v>
      </c>
    </row>
    <row r="213" spans="1:8" x14ac:dyDescent="0.25">
      <c r="A213" s="14" t="s">
        <v>74</v>
      </c>
      <c r="B213" s="12" t="s">
        <v>73</v>
      </c>
      <c r="C213" s="30"/>
      <c r="D213" s="30">
        <f>C213/$C$4</f>
        <v>0</v>
      </c>
      <c r="E213" s="30"/>
      <c r="F213" s="30">
        <f t="shared" ref="F213" si="173">E213/$C$4</f>
        <v>0</v>
      </c>
      <c r="G213" s="30"/>
      <c r="H213" s="30">
        <f>G213/$C$4</f>
        <v>0</v>
      </c>
    </row>
    <row r="214" spans="1:8" x14ac:dyDescent="0.25">
      <c r="A214" s="13" t="s">
        <v>38</v>
      </c>
      <c r="B214" s="12" t="s">
        <v>39</v>
      </c>
      <c r="C214" s="28">
        <f t="shared" ref="C214:H214" si="174">C215</f>
        <v>0</v>
      </c>
      <c r="D214" s="28">
        <f t="shared" si="174"/>
        <v>0</v>
      </c>
      <c r="E214" s="28">
        <f t="shared" si="174"/>
        <v>0</v>
      </c>
      <c r="F214" s="28">
        <f t="shared" si="174"/>
        <v>0</v>
      </c>
      <c r="G214" s="28">
        <f t="shared" si="174"/>
        <v>0</v>
      </c>
      <c r="H214" s="28">
        <f t="shared" si="174"/>
        <v>0</v>
      </c>
    </row>
    <row r="215" spans="1:8" x14ac:dyDescent="0.25">
      <c r="A215" s="14" t="s">
        <v>77</v>
      </c>
      <c r="B215" s="12" t="s">
        <v>78</v>
      </c>
      <c r="C215" s="30"/>
      <c r="D215" s="30">
        <f>C215/$C$4</f>
        <v>0</v>
      </c>
      <c r="E215" s="30"/>
      <c r="F215" s="30">
        <f t="shared" ref="F215" si="175">E215/$C$4</f>
        <v>0</v>
      </c>
      <c r="G215" s="30"/>
      <c r="H215" s="30">
        <f>G215/$C$4</f>
        <v>0</v>
      </c>
    </row>
    <row r="216" spans="1:8" x14ac:dyDescent="0.25">
      <c r="A216" s="13" t="s">
        <v>90</v>
      </c>
      <c r="B216" s="12" t="s">
        <v>91</v>
      </c>
      <c r="C216" s="28">
        <f t="shared" ref="C216:H216" si="176">C217</f>
        <v>0</v>
      </c>
      <c r="D216" s="28">
        <f t="shared" si="176"/>
        <v>0</v>
      </c>
      <c r="E216" s="28">
        <f t="shared" si="176"/>
        <v>0</v>
      </c>
      <c r="F216" s="28">
        <f t="shared" si="176"/>
        <v>0</v>
      </c>
      <c r="G216" s="28">
        <f t="shared" si="176"/>
        <v>0</v>
      </c>
      <c r="H216" s="28">
        <f t="shared" si="176"/>
        <v>0</v>
      </c>
    </row>
    <row r="217" spans="1:8" x14ac:dyDescent="0.25">
      <c r="A217" s="14" t="s">
        <v>94</v>
      </c>
      <c r="B217" s="12" t="s">
        <v>95</v>
      </c>
      <c r="C217" s="30"/>
      <c r="D217" s="30">
        <f>C217/$C$4</f>
        <v>0</v>
      </c>
      <c r="E217" s="30"/>
      <c r="F217" s="30">
        <f t="shared" ref="F217" si="177">E217/$C$4</f>
        <v>0</v>
      </c>
      <c r="G217" s="30"/>
      <c r="H217" s="30">
        <f>G217/$C$4</f>
        <v>0</v>
      </c>
    </row>
    <row r="218" spans="1:8" x14ac:dyDescent="0.25">
      <c r="A218" s="11" t="s">
        <v>107</v>
      </c>
      <c r="B218" s="12" t="s">
        <v>108</v>
      </c>
      <c r="C218" s="28">
        <f t="shared" ref="C218:H218" si="178">C219+C221+C223+C225+C227+C233+C235+C237</f>
        <v>0</v>
      </c>
      <c r="D218" s="28">
        <f t="shared" si="178"/>
        <v>0</v>
      </c>
      <c r="E218" s="28">
        <f t="shared" si="178"/>
        <v>0</v>
      </c>
      <c r="F218" s="28">
        <f t="shared" si="178"/>
        <v>0</v>
      </c>
      <c r="G218" s="28">
        <f t="shared" si="178"/>
        <v>0</v>
      </c>
      <c r="H218" s="28">
        <f t="shared" si="178"/>
        <v>0</v>
      </c>
    </row>
    <row r="219" spans="1:8" x14ac:dyDescent="0.25">
      <c r="A219" s="13" t="s">
        <v>44</v>
      </c>
      <c r="B219" s="12" t="s">
        <v>45</v>
      </c>
      <c r="C219" s="28">
        <f t="shared" ref="C219:H219" si="179">C220</f>
        <v>0</v>
      </c>
      <c r="D219" s="28">
        <f t="shared" si="179"/>
        <v>0</v>
      </c>
      <c r="E219" s="28">
        <f t="shared" si="179"/>
        <v>0</v>
      </c>
      <c r="F219" s="28">
        <f t="shared" si="179"/>
        <v>0</v>
      </c>
      <c r="G219" s="28">
        <f t="shared" si="179"/>
        <v>0</v>
      </c>
      <c r="H219" s="28">
        <f t="shared" si="179"/>
        <v>0</v>
      </c>
    </row>
    <row r="220" spans="1:8" x14ac:dyDescent="0.25">
      <c r="A220" s="14" t="s">
        <v>46</v>
      </c>
      <c r="B220" s="12" t="s">
        <v>47</v>
      </c>
      <c r="C220" s="30"/>
      <c r="D220" s="30">
        <f>C220/$C$4</f>
        <v>0</v>
      </c>
      <c r="E220" s="30"/>
      <c r="F220" s="30">
        <f t="shared" ref="F220" si="180">E220/$C$4</f>
        <v>0</v>
      </c>
      <c r="G220" s="30"/>
      <c r="H220" s="30">
        <f>G220/$C$4</f>
        <v>0</v>
      </c>
    </row>
    <row r="221" spans="1:8" x14ac:dyDescent="0.25">
      <c r="A221" s="13" t="s">
        <v>52</v>
      </c>
      <c r="B221" s="12" t="s">
        <v>53</v>
      </c>
      <c r="C221" s="28">
        <f t="shared" ref="C221:H221" si="181">C222</f>
        <v>0</v>
      </c>
      <c r="D221" s="28">
        <f t="shared" si="181"/>
        <v>0</v>
      </c>
      <c r="E221" s="28">
        <f t="shared" si="181"/>
        <v>0</v>
      </c>
      <c r="F221" s="28">
        <f t="shared" si="181"/>
        <v>0</v>
      </c>
      <c r="G221" s="28">
        <f t="shared" si="181"/>
        <v>0</v>
      </c>
      <c r="H221" s="28">
        <f t="shared" si="181"/>
        <v>0</v>
      </c>
    </row>
    <row r="222" spans="1:8" x14ac:dyDescent="0.25">
      <c r="A222" s="14" t="s">
        <v>54</v>
      </c>
      <c r="B222" s="12" t="s">
        <v>55</v>
      </c>
      <c r="C222" s="30"/>
      <c r="D222" s="30">
        <f>C222/$C$4</f>
        <v>0</v>
      </c>
      <c r="E222" s="30"/>
      <c r="F222" s="30">
        <f t="shared" ref="F222" si="182">E222/$C$4</f>
        <v>0</v>
      </c>
      <c r="G222" s="30"/>
      <c r="H222" s="30">
        <f>G222/$C$4</f>
        <v>0</v>
      </c>
    </row>
    <row r="223" spans="1:8" x14ac:dyDescent="0.25">
      <c r="A223" s="13" t="s">
        <v>20</v>
      </c>
      <c r="B223" s="12" t="s">
        <v>21</v>
      </c>
      <c r="C223" s="28">
        <f t="shared" ref="C223:H223" si="183">C224</f>
        <v>0</v>
      </c>
      <c r="D223" s="28">
        <f t="shared" si="183"/>
        <v>0</v>
      </c>
      <c r="E223" s="28">
        <f t="shared" si="183"/>
        <v>0</v>
      </c>
      <c r="F223" s="28">
        <f t="shared" si="183"/>
        <v>0</v>
      </c>
      <c r="G223" s="28">
        <f t="shared" si="183"/>
        <v>0</v>
      </c>
      <c r="H223" s="28">
        <f t="shared" si="183"/>
        <v>0</v>
      </c>
    </row>
    <row r="224" spans="1:8" x14ac:dyDescent="0.25">
      <c r="A224" s="14" t="s">
        <v>22</v>
      </c>
      <c r="B224" s="12" t="s">
        <v>23</v>
      </c>
      <c r="C224" s="30"/>
      <c r="D224" s="30">
        <f>C224/$C$4</f>
        <v>0</v>
      </c>
      <c r="E224" s="30"/>
      <c r="F224" s="30">
        <f t="shared" ref="F224" si="184">E224/$C$4</f>
        <v>0</v>
      </c>
      <c r="G224" s="30"/>
      <c r="H224" s="30">
        <f>G224/$C$4</f>
        <v>0</v>
      </c>
    </row>
    <row r="225" spans="1:8" x14ac:dyDescent="0.25">
      <c r="A225" s="13" t="s">
        <v>30</v>
      </c>
      <c r="B225" s="12" t="s">
        <v>31</v>
      </c>
      <c r="C225" s="28">
        <f t="shared" ref="C225:H225" si="185">C226</f>
        <v>0</v>
      </c>
      <c r="D225" s="28">
        <f t="shared" si="185"/>
        <v>0</v>
      </c>
      <c r="E225" s="28">
        <f t="shared" si="185"/>
        <v>0</v>
      </c>
      <c r="F225" s="28">
        <f t="shared" si="185"/>
        <v>0</v>
      </c>
      <c r="G225" s="28">
        <f t="shared" si="185"/>
        <v>0</v>
      </c>
      <c r="H225" s="28">
        <f t="shared" si="185"/>
        <v>0</v>
      </c>
    </row>
    <row r="226" spans="1:8" x14ac:dyDescent="0.25">
      <c r="A226" s="14" t="s">
        <v>32</v>
      </c>
      <c r="B226" s="12" t="s">
        <v>33</v>
      </c>
      <c r="C226" s="30"/>
      <c r="D226" s="30">
        <f>C226/$C$4</f>
        <v>0</v>
      </c>
      <c r="E226" s="30"/>
      <c r="F226" s="30">
        <f t="shared" ref="F226" si="186">E226/$C$4</f>
        <v>0</v>
      </c>
      <c r="G226" s="30"/>
      <c r="H226" s="30">
        <f>G226/$C$4</f>
        <v>0</v>
      </c>
    </row>
    <row r="227" spans="1:8" x14ac:dyDescent="0.25">
      <c r="A227" s="13" t="s">
        <v>26</v>
      </c>
      <c r="B227" s="12" t="s">
        <v>27</v>
      </c>
      <c r="C227" s="28">
        <f t="shared" ref="C227:H227" si="187">SUM(C228:C232)</f>
        <v>0</v>
      </c>
      <c r="D227" s="28">
        <f t="shared" si="187"/>
        <v>0</v>
      </c>
      <c r="E227" s="28">
        <f t="shared" si="187"/>
        <v>0</v>
      </c>
      <c r="F227" s="28">
        <f t="shared" si="187"/>
        <v>0</v>
      </c>
      <c r="G227" s="28">
        <f t="shared" si="187"/>
        <v>0</v>
      </c>
      <c r="H227" s="28">
        <f t="shared" si="187"/>
        <v>0</v>
      </c>
    </row>
    <row r="228" spans="1:8" x14ac:dyDescent="0.25">
      <c r="A228" s="14" t="s">
        <v>68</v>
      </c>
      <c r="B228" s="12" t="s">
        <v>69</v>
      </c>
      <c r="C228" s="30"/>
      <c r="D228" s="30">
        <f t="shared" ref="D228:D232" si="188">C228/$C$4</f>
        <v>0</v>
      </c>
      <c r="E228" s="30"/>
      <c r="F228" s="30">
        <f t="shared" ref="F228:F232" si="189">E228/$C$4</f>
        <v>0</v>
      </c>
      <c r="G228" s="30"/>
      <c r="H228" s="30">
        <f t="shared" ref="H228:H232" si="190">G228/$C$4</f>
        <v>0</v>
      </c>
    </row>
    <row r="229" spans="1:8" x14ac:dyDescent="0.25">
      <c r="A229" s="14" t="s">
        <v>70</v>
      </c>
      <c r="B229" s="12" t="s">
        <v>71</v>
      </c>
      <c r="C229" s="30"/>
      <c r="D229" s="30">
        <f t="shared" si="188"/>
        <v>0</v>
      </c>
      <c r="E229" s="30"/>
      <c r="F229" s="30">
        <f t="shared" si="189"/>
        <v>0</v>
      </c>
      <c r="G229" s="30"/>
      <c r="H229" s="30">
        <f t="shared" si="190"/>
        <v>0</v>
      </c>
    </row>
    <row r="230" spans="1:8" x14ac:dyDescent="0.25">
      <c r="A230" s="14" t="s">
        <v>28</v>
      </c>
      <c r="B230" s="12" t="s">
        <v>29</v>
      </c>
      <c r="C230" s="30"/>
      <c r="D230" s="30">
        <f t="shared" si="188"/>
        <v>0</v>
      </c>
      <c r="E230" s="30"/>
      <c r="F230" s="30">
        <f t="shared" si="189"/>
        <v>0</v>
      </c>
      <c r="G230" s="30"/>
      <c r="H230" s="30">
        <f t="shared" si="190"/>
        <v>0</v>
      </c>
    </row>
    <row r="231" spans="1:8" x14ac:dyDescent="0.25">
      <c r="A231" s="14" t="s">
        <v>100</v>
      </c>
      <c r="B231" s="12" t="s">
        <v>101</v>
      </c>
      <c r="C231" s="30"/>
      <c r="D231" s="30">
        <f t="shared" si="188"/>
        <v>0</v>
      </c>
      <c r="E231" s="30"/>
      <c r="F231" s="30">
        <f t="shared" si="189"/>
        <v>0</v>
      </c>
      <c r="G231" s="30"/>
      <c r="H231" s="30">
        <f t="shared" si="190"/>
        <v>0</v>
      </c>
    </row>
    <row r="232" spans="1:8" x14ac:dyDescent="0.25">
      <c r="A232" s="14" t="s">
        <v>36</v>
      </c>
      <c r="B232" s="12" t="s">
        <v>37</v>
      </c>
      <c r="C232" s="30"/>
      <c r="D232" s="30">
        <f t="shared" si="188"/>
        <v>0</v>
      </c>
      <c r="E232" s="30"/>
      <c r="F232" s="30">
        <f t="shared" si="189"/>
        <v>0</v>
      </c>
      <c r="G232" s="30"/>
      <c r="H232" s="30">
        <f t="shared" si="190"/>
        <v>0</v>
      </c>
    </row>
    <row r="233" spans="1:8" x14ac:dyDescent="0.25">
      <c r="A233" s="13" t="s">
        <v>72</v>
      </c>
      <c r="B233" s="12" t="s">
        <v>73</v>
      </c>
      <c r="C233" s="28">
        <f t="shared" ref="C233:H233" si="191">C234</f>
        <v>0</v>
      </c>
      <c r="D233" s="28">
        <f t="shared" si="191"/>
        <v>0</v>
      </c>
      <c r="E233" s="28">
        <f t="shared" si="191"/>
        <v>0</v>
      </c>
      <c r="F233" s="28">
        <f t="shared" si="191"/>
        <v>0</v>
      </c>
      <c r="G233" s="28">
        <f t="shared" si="191"/>
        <v>0</v>
      </c>
      <c r="H233" s="28">
        <f t="shared" si="191"/>
        <v>0</v>
      </c>
    </row>
    <row r="234" spans="1:8" x14ac:dyDescent="0.25">
      <c r="A234" s="14" t="s">
        <v>74</v>
      </c>
      <c r="B234" s="12" t="s">
        <v>73</v>
      </c>
      <c r="C234" s="30"/>
      <c r="D234" s="30">
        <f>C234/$C$4</f>
        <v>0</v>
      </c>
      <c r="E234" s="30"/>
      <c r="F234" s="30">
        <f t="shared" ref="F234" si="192">E234/$C$4</f>
        <v>0</v>
      </c>
      <c r="G234" s="30"/>
      <c r="H234" s="30">
        <f>G234/$C$4</f>
        <v>0</v>
      </c>
    </row>
    <row r="235" spans="1:8" x14ac:dyDescent="0.25">
      <c r="A235" s="13" t="s">
        <v>38</v>
      </c>
      <c r="B235" s="12" t="s">
        <v>39</v>
      </c>
      <c r="C235" s="28">
        <f t="shared" ref="C235:H235" si="193">C236</f>
        <v>0</v>
      </c>
      <c r="D235" s="28">
        <f t="shared" si="193"/>
        <v>0</v>
      </c>
      <c r="E235" s="28">
        <f t="shared" si="193"/>
        <v>0</v>
      </c>
      <c r="F235" s="28">
        <f t="shared" si="193"/>
        <v>0</v>
      </c>
      <c r="G235" s="28">
        <f t="shared" si="193"/>
        <v>0</v>
      </c>
      <c r="H235" s="28">
        <f t="shared" si="193"/>
        <v>0</v>
      </c>
    </row>
    <row r="236" spans="1:8" x14ac:dyDescent="0.25">
      <c r="A236" s="14" t="s">
        <v>77</v>
      </c>
      <c r="B236" s="12" t="s">
        <v>78</v>
      </c>
      <c r="C236" s="30"/>
      <c r="D236" s="30">
        <f>C236/$C$4</f>
        <v>0</v>
      </c>
      <c r="E236" s="30"/>
      <c r="F236" s="30">
        <f t="shared" ref="F236" si="194">E236/$C$4</f>
        <v>0</v>
      </c>
      <c r="G236" s="30"/>
      <c r="H236" s="30">
        <f>G236/$C$4</f>
        <v>0</v>
      </c>
    </row>
    <row r="237" spans="1:8" x14ac:dyDescent="0.25">
      <c r="A237" s="13" t="s">
        <v>90</v>
      </c>
      <c r="B237" s="12" t="s">
        <v>91</v>
      </c>
      <c r="C237" s="28">
        <f t="shared" ref="C237:H237" si="195">C238</f>
        <v>0</v>
      </c>
      <c r="D237" s="28">
        <f t="shared" si="195"/>
        <v>0</v>
      </c>
      <c r="E237" s="28">
        <f t="shared" si="195"/>
        <v>0</v>
      </c>
      <c r="F237" s="28">
        <f t="shared" si="195"/>
        <v>0</v>
      </c>
      <c r="G237" s="28">
        <f t="shared" si="195"/>
        <v>0</v>
      </c>
      <c r="H237" s="28">
        <f t="shared" si="195"/>
        <v>0</v>
      </c>
    </row>
    <row r="238" spans="1:8" x14ac:dyDescent="0.25">
      <c r="A238" s="14" t="s">
        <v>94</v>
      </c>
      <c r="B238" s="12" t="s">
        <v>95</v>
      </c>
      <c r="C238" s="30"/>
      <c r="D238" s="30">
        <f>C238/$C$4</f>
        <v>0</v>
      </c>
      <c r="E238" s="30"/>
      <c r="F238" s="30">
        <f t="shared" ref="F238" si="196">E238/$C$4</f>
        <v>0</v>
      </c>
      <c r="G238" s="30"/>
      <c r="H238" s="30">
        <f>G238/$C$4</f>
        <v>0</v>
      </c>
    </row>
    <row r="239" spans="1:8" ht="22.5" x14ac:dyDescent="0.25">
      <c r="A239" s="9" t="s">
        <v>133</v>
      </c>
      <c r="B239" s="10" t="s">
        <v>134</v>
      </c>
      <c r="C239" s="28">
        <f t="shared" ref="C239:H239" si="197">C240</f>
        <v>110000</v>
      </c>
      <c r="D239" s="28">
        <f t="shared" si="197"/>
        <v>14599.508925608865</v>
      </c>
      <c r="E239" s="28">
        <f t="shared" si="197"/>
        <v>110000</v>
      </c>
      <c r="F239" s="28">
        <f t="shared" si="197"/>
        <v>14599.508925608865</v>
      </c>
      <c r="G239" s="28">
        <f t="shared" si="197"/>
        <v>110000</v>
      </c>
      <c r="H239" s="28">
        <f t="shared" si="197"/>
        <v>14599.508925608865</v>
      </c>
    </row>
    <row r="240" spans="1:8" x14ac:dyDescent="0.25">
      <c r="A240" s="11" t="s">
        <v>92</v>
      </c>
      <c r="B240" s="12" t="s">
        <v>93</v>
      </c>
      <c r="C240" s="28">
        <f t="shared" ref="C240:H240" si="198">C241+C243+C245+C250+C252</f>
        <v>110000</v>
      </c>
      <c r="D240" s="28">
        <f t="shared" si="198"/>
        <v>14599.508925608865</v>
      </c>
      <c r="E240" s="28">
        <f t="shared" si="198"/>
        <v>110000</v>
      </c>
      <c r="F240" s="28">
        <f t="shared" si="198"/>
        <v>14599.508925608865</v>
      </c>
      <c r="G240" s="28">
        <f t="shared" si="198"/>
        <v>110000</v>
      </c>
      <c r="H240" s="28">
        <f t="shared" si="198"/>
        <v>14599.508925608865</v>
      </c>
    </row>
    <row r="241" spans="1:8" x14ac:dyDescent="0.25">
      <c r="A241" s="13" t="s">
        <v>20</v>
      </c>
      <c r="B241" s="12" t="s">
        <v>21</v>
      </c>
      <c r="C241" s="28">
        <f t="shared" ref="C241:H241" si="199">C242</f>
        <v>0</v>
      </c>
      <c r="D241" s="28">
        <f t="shared" si="199"/>
        <v>0</v>
      </c>
      <c r="E241" s="28">
        <f t="shared" si="199"/>
        <v>0</v>
      </c>
      <c r="F241" s="28">
        <f t="shared" si="199"/>
        <v>0</v>
      </c>
      <c r="G241" s="28">
        <f t="shared" si="199"/>
        <v>0</v>
      </c>
      <c r="H241" s="28">
        <f t="shared" si="199"/>
        <v>0</v>
      </c>
    </row>
    <row r="242" spans="1:8" x14ac:dyDescent="0.25">
      <c r="A242" s="14" t="s">
        <v>22</v>
      </c>
      <c r="B242" s="12" t="s">
        <v>23</v>
      </c>
      <c r="C242" s="30">
        <v>0</v>
      </c>
      <c r="D242" s="30">
        <f>C242/$C$4</f>
        <v>0</v>
      </c>
      <c r="E242" s="30">
        <v>0</v>
      </c>
      <c r="F242" s="30">
        <f t="shared" ref="F242" si="200">E242/$C$4</f>
        <v>0</v>
      </c>
      <c r="G242" s="30">
        <v>0</v>
      </c>
      <c r="H242" s="30">
        <f>G242/$C$4</f>
        <v>0</v>
      </c>
    </row>
    <row r="243" spans="1:8" x14ac:dyDescent="0.25">
      <c r="A243" s="13" t="s">
        <v>30</v>
      </c>
      <c r="B243" s="12" t="s">
        <v>31</v>
      </c>
      <c r="C243" s="28">
        <f t="shared" ref="C243:H243" si="201">C244</f>
        <v>10000</v>
      </c>
      <c r="D243" s="28">
        <f t="shared" si="201"/>
        <v>1327.2280841462605</v>
      </c>
      <c r="E243" s="28">
        <f t="shared" si="201"/>
        <v>10000</v>
      </c>
      <c r="F243" s="28">
        <f t="shared" si="201"/>
        <v>1327.2280841462605</v>
      </c>
      <c r="G243" s="28">
        <f t="shared" si="201"/>
        <v>10000</v>
      </c>
      <c r="H243" s="28">
        <f t="shared" si="201"/>
        <v>1327.2280841462605</v>
      </c>
    </row>
    <row r="244" spans="1:8" x14ac:dyDescent="0.25">
      <c r="A244" s="14" t="s">
        <v>32</v>
      </c>
      <c r="B244" s="12" t="s">
        <v>33</v>
      </c>
      <c r="C244" s="30">
        <v>10000</v>
      </c>
      <c r="D244" s="30">
        <f>C244/$C$4</f>
        <v>1327.2280841462605</v>
      </c>
      <c r="E244" s="30">
        <v>10000</v>
      </c>
      <c r="F244" s="30">
        <f t="shared" ref="F244" si="202">E244/$C$4</f>
        <v>1327.2280841462605</v>
      </c>
      <c r="G244" s="30">
        <v>10000</v>
      </c>
      <c r="H244" s="30">
        <f>G244/$C$4</f>
        <v>1327.2280841462605</v>
      </c>
    </row>
    <row r="245" spans="1:8" x14ac:dyDescent="0.25">
      <c r="A245" s="13" t="s">
        <v>26</v>
      </c>
      <c r="B245" s="12" t="s">
        <v>27</v>
      </c>
      <c r="C245" s="28">
        <f t="shared" ref="C245:H245" si="203">SUM(C246:C249)</f>
        <v>82000</v>
      </c>
      <c r="D245" s="28">
        <f t="shared" si="203"/>
        <v>10883.270289999336</v>
      </c>
      <c r="E245" s="28">
        <f t="shared" si="203"/>
        <v>82000</v>
      </c>
      <c r="F245" s="28">
        <f t="shared" si="203"/>
        <v>10883.270289999336</v>
      </c>
      <c r="G245" s="28">
        <f t="shared" si="203"/>
        <v>82000</v>
      </c>
      <c r="H245" s="28">
        <f t="shared" si="203"/>
        <v>10883.270289999336</v>
      </c>
    </row>
    <row r="246" spans="1:8" x14ac:dyDescent="0.25">
      <c r="A246" s="14" t="s">
        <v>64</v>
      </c>
      <c r="B246" s="12" t="s">
        <v>65</v>
      </c>
      <c r="C246" s="30">
        <v>0</v>
      </c>
      <c r="D246" s="30">
        <f t="shared" ref="D246:D249" si="204">C246/$C$4</f>
        <v>0</v>
      </c>
      <c r="E246" s="30">
        <v>0</v>
      </c>
      <c r="F246" s="30">
        <f t="shared" ref="F246:F249" si="205">E246/$C$4</f>
        <v>0</v>
      </c>
      <c r="G246" s="30">
        <v>0</v>
      </c>
      <c r="H246" s="30">
        <f t="shared" ref="H246:H249" si="206">G246/$C$4</f>
        <v>0</v>
      </c>
    </row>
    <row r="247" spans="1:8" x14ac:dyDescent="0.25">
      <c r="A247" s="14" t="s">
        <v>70</v>
      </c>
      <c r="B247" s="12" t="s">
        <v>71</v>
      </c>
      <c r="C247" s="30">
        <v>30000</v>
      </c>
      <c r="D247" s="30">
        <f t="shared" si="204"/>
        <v>3981.6842524387812</v>
      </c>
      <c r="E247" s="30">
        <v>30000</v>
      </c>
      <c r="F247" s="30">
        <f t="shared" si="205"/>
        <v>3981.6842524387812</v>
      </c>
      <c r="G247" s="30">
        <v>30000</v>
      </c>
      <c r="H247" s="30">
        <f t="shared" si="206"/>
        <v>3981.6842524387812</v>
      </c>
    </row>
    <row r="248" spans="1:8" x14ac:dyDescent="0.25">
      <c r="A248" s="14" t="s">
        <v>28</v>
      </c>
      <c r="B248" s="12" t="s">
        <v>29</v>
      </c>
      <c r="C248" s="30">
        <v>50000</v>
      </c>
      <c r="D248" s="30">
        <f t="shared" si="204"/>
        <v>6636.1404207313026</v>
      </c>
      <c r="E248" s="30">
        <v>50000</v>
      </c>
      <c r="F248" s="30">
        <f t="shared" si="205"/>
        <v>6636.1404207313026</v>
      </c>
      <c r="G248" s="30">
        <v>50000</v>
      </c>
      <c r="H248" s="30">
        <f t="shared" si="206"/>
        <v>6636.1404207313026</v>
      </c>
    </row>
    <row r="249" spans="1:8" x14ac:dyDescent="0.25">
      <c r="A249" s="14" t="s">
        <v>36</v>
      </c>
      <c r="B249" s="12" t="s">
        <v>37</v>
      </c>
      <c r="C249" s="30">
        <v>2000</v>
      </c>
      <c r="D249" s="30">
        <f t="shared" si="204"/>
        <v>265.44561682925212</v>
      </c>
      <c r="E249" s="30">
        <v>2000</v>
      </c>
      <c r="F249" s="30">
        <f t="shared" si="205"/>
        <v>265.44561682925212</v>
      </c>
      <c r="G249" s="30">
        <v>2000</v>
      </c>
      <c r="H249" s="30">
        <f t="shared" si="206"/>
        <v>265.44561682925212</v>
      </c>
    </row>
    <row r="250" spans="1:8" x14ac:dyDescent="0.25">
      <c r="A250" s="13" t="s">
        <v>72</v>
      </c>
      <c r="B250" s="12" t="s">
        <v>73</v>
      </c>
      <c r="C250" s="28">
        <f t="shared" ref="C250:H250" si="207">C251</f>
        <v>10000</v>
      </c>
      <c r="D250" s="28">
        <f t="shared" si="207"/>
        <v>1327.2280841462605</v>
      </c>
      <c r="E250" s="28">
        <f t="shared" si="207"/>
        <v>10000</v>
      </c>
      <c r="F250" s="28">
        <f t="shared" si="207"/>
        <v>1327.2280841462605</v>
      </c>
      <c r="G250" s="28">
        <f t="shared" si="207"/>
        <v>10000</v>
      </c>
      <c r="H250" s="28">
        <f t="shared" si="207"/>
        <v>1327.2280841462605</v>
      </c>
    </row>
    <row r="251" spans="1:8" x14ac:dyDescent="0.25">
      <c r="A251" s="14" t="s">
        <v>74</v>
      </c>
      <c r="B251" s="12" t="s">
        <v>73</v>
      </c>
      <c r="C251" s="30">
        <v>10000</v>
      </c>
      <c r="D251" s="30">
        <f>C251/$C$4</f>
        <v>1327.2280841462605</v>
      </c>
      <c r="E251" s="30">
        <v>10000</v>
      </c>
      <c r="F251" s="30">
        <f t="shared" ref="F251" si="208">E251/$C$4</f>
        <v>1327.2280841462605</v>
      </c>
      <c r="G251" s="30">
        <v>10000</v>
      </c>
      <c r="H251" s="30">
        <f>G251/$C$4</f>
        <v>1327.2280841462605</v>
      </c>
    </row>
    <row r="252" spans="1:8" x14ac:dyDescent="0.25">
      <c r="A252" s="13" t="s">
        <v>38</v>
      </c>
      <c r="B252" s="12" t="s">
        <v>39</v>
      </c>
      <c r="C252" s="28">
        <f t="shared" ref="C252:H252" si="209">SUM(C253:C254)</f>
        <v>8000</v>
      </c>
      <c r="D252" s="28">
        <f t="shared" si="209"/>
        <v>1061.7824673170085</v>
      </c>
      <c r="E252" s="28">
        <f t="shared" si="209"/>
        <v>8000</v>
      </c>
      <c r="F252" s="28">
        <f t="shared" si="209"/>
        <v>1061.7824673170085</v>
      </c>
      <c r="G252" s="28">
        <f t="shared" si="209"/>
        <v>8000</v>
      </c>
      <c r="H252" s="28">
        <f t="shared" si="209"/>
        <v>1061.7824673170085</v>
      </c>
    </row>
    <row r="253" spans="1:8" x14ac:dyDescent="0.25">
      <c r="A253" s="14" t="s">
        <v>77</v>
      </c>
      <c r="B253" s="12" t="s">
        <v>78</v>
      </c>
      <c r="C253" s="30">
        <v>3000</v>
      </c>
      <c r="D253" s="30">
        <f t="shared" ref="D253:D254" si="210">C253/$C$4</f>
        <v>398.16842524387812</v>
      </c>
      <c r="E253" s="30">
        <v>3000</v>
      </c>
      <c r="F253" s="30">
        <f t="shared" ref="F253:F254" si="211">E253/$C$4</f>
        <v>398.16842524387812</v>
      </c>
      <c r="G253" s="30">
        <v>3000</v>
      </c>
      <c r="H253" s="30">
        <f t="shared" ref="H253:H254" si="212">G253/$C$4</f>
        <v>398.16842524387812</v>
      </c>
    </row>
    <row r="254" spans="1:8" x14ac:dyDescent="0.25">
      <c r="A254" s="14" t="s">
        <v>83</v>
      </c>
      <c r="B254" s="12" t="s">
        <v>39</v>
      </c>
      <c r="C254" s="30">
        <v>5000</v>
      </c>
      <c r="D254" s="30">
        <f t="shared" si="210"/>
        <v>663.61404207313024</v>
      </c>
      <c r="E254" s="30">
        <v>5000</v>
      </c>
      <c r="F254" s="30">
        <f t="shared" si="211"/>
        <v>663.61404207313024</v>
      </c>
      <c r="G254" s="30">
        <v>5000</v>
      </c>
      <c r="H254" s="30">
        <f t="shared" si="212"/>
        <v>663.61404207313024</v>
      </c>
    </row>
    <row r="255" spans="1:8" ht="29.25" customHeight="1" x14ac:dyDescent="0.25">
      <c r="A255" s="9" t="s">
        <v>135</v>
      </c>
      <c r="B255" s="10" t="s">
        <v>136</v>
      </c>
      <c r="C255" s="28">
        <f t="shared" ref="C255:H255" si="213">C256+C263</f>
        <v>1485000</v>
      </c>
      <c r="D255" s="28">
        <f t="shared" si="213"/>
        <v>197093.37049571966</v>
      </c>
      <c r="E255" s="28">
        <f t="shared" si="213"/>
        <v>0</v>
      </c>
      <c r="F255" s="28">
        <f t="shared" si="213"/>
        <v>0</v>
      </c>
      <c r="G255" s="28">
        <f t="shared" si="213"/>
        <v>0</v>
      </c>
      <c r="H255" s="28">
        <f t="shared" si="213"/>
        <v>0</v>
      </c>
    </row>
    <row r="256" spans="1:8" x14ac:dyDescent="0.25">
      <c r="A256" s="11" t="s">
        <v>105</v>
      </c>
      <c r="B256" s="12" t="s">
        <v>106</v>
      </c>
      <c r="C256" s="28">
        <f t="shared" ref="C256:H256" si="214">C257+C259+C261</f>
        <v>225000</v>
      </c>
      <c r="D256" s="28">
        <f t="shared" si="214"/>
        <v>29862.631893290862</v>
      </c>
      <c r="E256" s="28">
        <f t="shared" si="214"/>
        <v>0</v>
      </c>
      <c r="F256" s="28">
        <f t="shared" si="214"/>
        <v>0</v>
      </c>
      <c r="G256" s="28">
        <f t="shared" si="214"/>
        <v>0</v>
      </c>
      <c r="H256" s="28">
        <f t="shared" si="214"/>
        <v>0</v>
      </c>
    </row>
    <row r="257" spans="1:8" x14ac:dyDescent="0.25">
      <c r="A257" s="13" t="s">
        <v>26</v>
      </c>
      <c r="B257" s="12" t="s">
        <v>27</v>
      </c>
      <c r="C257" s="28">
        <f t="shared" ref="C257:H257" si="215">C258</f>
        <v>100000</v>
      </c>
      <c r="D257" s="28">
        <f t="shared" si="215"/>
        <v>13272.280841462605</v>
      </c>
      <c r="E257" s="28">
        <f t="shared" si="215"/>
        <v>0</v>
      </c>
      <c r="F257" s="28">
        <f t="shared" si="215"/>
        <v>0</v>
      </c>
      <c r="G257" s="28">
        <f t="shared" si="215"/>
        <v>0</v>
      </c>
      <c r="H257" s="28">
        <f t="shared" si="215"/>
        <v>0</v>
      </c>
    </row>
    <row r="258" spans="1:8" x14ac:dyDescent="0.25">
      <c r="A258" s="14" t="s">
        <v>28</v>
      </c>
      <c r="B258" s="12" t="s">
        <v>29</v>
      </c>
      <c r="C258" s="30">
        <v>100000</v>
      </c>
      <c r="D258" s="30">
        <f>C258/$C$4</f>
        <v>13272.280841462605</v>
      </c>
      <c r="E258" s="30"/>
      <c r="F258" s="30">
        <f t="shared" ref="F258" si="216">E258/$C$4</f>
        <v>0</v>
      </c>
      <c r="G258" s="30"/>
      <c r="H258" s="30">
        <f>G258/$C$4</f>
        <v>0</v>
      </c>
    </row>
    <row r="259" spans="1:8" x14ac:dyDescent="0.25">
      <c r="A259" s="13" t="s">
        <v>72</v>
      </c>
      <c r="B259" s="12" t="s">
        <v>73</v>
      </c>
      <c r="C259" s="28">
        <f t="shared" ref="C259:H259" si="217">C260</f>
        <v>75000</v>
      </c>
      <c r="D259" s="28">
        <f t="shared" si="217"/>
        <v>9954.2106310969539</v>
      </c>
      <c r="E259" s="28">
        <f t="shared" si="217"/>
        <v>0</v>
      </c>
      <c r="F259" s="28">
        <f t="shared" si="217"/>
        <v>0</v>
      </c>
      <c r="G259" s="28">
        <f t="shared" si="217"/>
        <v>0</v>
      </c>
      <c r="H259" s="28">
        <f t="shared" si="217"/>
        <v>0</v>
      </c>
    </row>
    <row r="260" spans="1:8" x14ac:dyDescent="0.25">
      <c r="A260" s="14" t="s">
        <v>74</v>
      </c>
      <c r="B260" s="12" t="s">
        <v>73</v>
      </c>
      <c r="C260" s="30">
        <v>75000</v>
      </c>
      <c r="D260" s="30">
        <f>C260/$C$4</f>
        <v>9954.2106310969539</v>
      </c>
      <c r="E260" s="30"/>
      <c r="F260" s="30">
        <f t="shared" ref="F260" si="218">E260/$C$4</f>
        <v>0</v>
      </c>
      <c r="G260" s="30"/>
      <c r="H260" s="30">
        <f>G260/$C$4</f>
        <v>0</v>
      </c>
    </row>
    <row r="261" spans="1:8" x14ac:dyDescent="0.25">
      <c r="A261" s="13" t="s">
        <v>38</v>
      </c>
      <c r="B261" s="12" t="s">
        <v>39</v>
      </c>
      <c r="C261" s="28">
        <f t="shared" ref="C261:H261" si="219">C262</f>
        <v>50000</v>
      </c>
      <c r="D261" s="28">
        <f t="shared" si="219"/>
        <v>6636.1404207313026</v>
      </c>
      <c r="E261" s="28">
        <f t="shared" si="219"/>
        <v>0</v>
      </c>
      <c r="F261" s="28">
        <f t="shared" si="219"/>
        <v>0</v>
      </c>
      <c r="G261" s="28">
        <f t="shared" si="219"/>
        <v>0</v>
      </c>
      <c r="H261" s="28">
        <f t="shared" si="219"/>
        <v>0</v>
      </c>
    </row>
    <row r="262" spans="1:8" x14ac:dyDescent="0.25">
      <c r="A262" s="14" t="s">
        <v>77</v>
      </c>
      <c r="B262" s="12" t="s">
        <v>78</v>
      </c>
      <c r="C262" s="30">
        <v>50000</v>
      </c>
      <c r="D262" s="30">
        <f>C262/$C$4</f>
        <v>6636.1404207313026</v>
      </c>
      <c r="E262" s="30"/>
      <c r="F262" s="30">
        <f t="shared" ref="F262" si="220">E262/$C$4</f>
        <v>0</v>
      </c>
      <c r="G262" s="30"/>
      <c r="H262" s="30">
        <f>G262/$C$4</f>
        <v>0</v>
      </c>
    </row>
    <row r="263" spans="1:8" x14ac:dyDescent="0.25">
      <c r="A263" s="11" t="s">
        <v>107</v>
      </c>
      <c r="B263" s="12" t="s">
        <v>108</v>
      </c>
      <c r="C263" s="28">
        <f t="shared" ref="C263:H263" si="221">C264+C266+C268</f>
        <v>1260000</v>
      </c>
      <c r="D263" s="28">
        <f t="shared" si="221"/>
        <v>167230.73860242881</v>
      </c>
      <c r="E263" s="28">
        <f t="shared" si="221"/>
        <v>0</v>
      </c>
      <c r="F263" s="28">
        <f t="shared" si="221"/>
        <v>0</v>
      </c>
      <c r="G263" s="28">
        <f t="shared" si="221"/>
        <v>0</v>
      </c>
      <c r="H263" s="28">
        <f t="shared" si="221"/>
        <v>0</v>
      </c>
    </row>
    <row r="264" spans="1:8" x14ac:dyDescent="0.25">
      <c r="A264" s="13" t="s">
        <v>26</v>
      </c>
      <c r="B264" s="12" t="s">
        <v>27</v>
      </c>
      <c r="C264" s="28">
        <f t="shared" ref="C264:H264" si="222">C265</f>
        <v>560000</v>
      </c>
      <c r="D264" s="28">
        <f t="shared" si="222"/>
        <v>74324.772712190592</v>
      </c>
      <c r="E264" s="28">
        <f t="shared" si="222"/>
        <v>0</v>
      </c>
      <c r="F264" s="28">
        <f t="shared" si="222"/>
        <v>0</v>
      </c>
      <c r="G264" s="28">
        <f t="shared" si="222"/>
        <v>0</v>
      </c>
      <c r="H264" s="28">
        <f t="shared" si="222"/>
        <v>0</v>
      </c>
    </row>
    <row r="265" spans="1:8" x14ac:dyDescent="0.25">
      <c r="A265" s="14" t="s">
        <v>28</v>
      </c>
      <c r="B265" s="12" t="s">
        <v>29</v>
      </c>
      <c r="C265" s="30">
        <v>560000</v>
      </c>
      <c r="D265" s="30">
        <f>C265/$C$4</f>
        <v>74324.772712190592</v>
      </c>
      <c r="E265" s="30"/>
      <c r="F265" s="30">
        <f t="shared" ref="F265" si="223">E265/$C$4</f>
        <v>0</v>
      </c>
      <c r="G265" s="30"/>
      <c r="H265" s="30">
        <f>G265/$C$4</f>
        <v>0</v>
      </c>
    </row>
    <row r="266" spans="1:8" x14ac:dyDescent="0.25">
      <c r="A266" s="13" t="s">
        <v>72</v>
      </c>
      <c r="B266" s="12" t="s">
        <v>73</v>
      </c>
      <c r="C266" s="28">
        <f t="shared" ref="C266:H266" si="224">C267</f>
        <v>400000</v>
      </c>
      <c r="D266" s="28">
        <f t="shared" si="224"/>
        <v>53089.123365850421</v>
      </c>
      <c r="E266" s="28">
        <f t="shared" si="224"/>
        <v>0</v>
      </c>
      <c r="F266" s="28">
        <f t="shared" si="224"/>
        <v>0</v>
      </c>
      <c r="G266" s="28">
        <f t="shared" si="224"/>
        <v>0</v>
      </c>
      <c r="H266" s="28">
        <f t="shared" si="224"/>
        <v>0</v>
      </c>
    </row>
    <row r="267" spans="1:8" x14ac:dyDescent="0.25">
      <c r="A267" s="14" t="s">
        <v>74</v>
      </c>
      <c r="B267" s="12" t="s">
        <v>73</v>
      </c>
      <c r="C267" s="30">
        <v>400000</v>
      </c>
      <c r="D267" s="30">
        <f>C267/$C$4</f>
        <v>53089.123365850421</v>
      </c>
      <c r="E267" s="30"/>
      <c r="F267" s="30">
        <f t="shared" ref="F267" si="225">E267/$C$4</f>
        <v>0</v>
      </c>
      <c r="G267" s="30"/>
      <c r="H267" s="30">
        <f>G267/$C$4</f>
        <v>0</v>
      </c>
    </row>
    <row r="268" spans="1:8" x14ac:dyDescent="0.25">
      <c r="A268" s="13" t="s">
        <v>38</v>
      </c>
      <c r="B268" s="12" t="s">
        <v>39</v>
      </c>
      <c r="C268" s="28">
        <f t="shared" ref="C268:H268" si="226">C269</f>
        <v>300000</v>
      </c>
      <c r="D268" s="28">
        <f t="shared" si="226"/>
        <v>39816.842524387816</v>
      </c>
      <c r="E268" s="28">
        <f t="shared" si="226"/>
        <v>0</v>
      </c>
      <c r="F268" s="28">
        <f t="shared" si="226"/>
        <v>0</v>
      </c>
      <c r="G268" s="28">
        <f t="shared" si="226"/>
        <v>0</v>
      </c>
      <c r="H268" s="28">
        <f t="shared" si="226"/>
        <v>0</v>
      </c>
    </row>
    <row r="269" spans="1:8" x14ac:dyDescent="0.25">
      <c r="A269" s="14" t="s">
        <v>77</v>
      </c>
      <c r="B269" s="12" t="s">
        <v>78</v>
      </c>
      <c r="C269" s="30">
        <v>300000</v>
      </c>
      <c r="D269" s="30">
        <f>C269/$C$4</f>
        <v>39816.842524387816</v>
      </c>
      <c r="E269" s="30"/>
      <c r="F269" s="30">
        <f t="shared" ref="F269" si="227">E269/$C$4</f>
        <v>0</v>
      </c>
      <c r="G269" s="30"/>
      <c r="H269" s="30">
        <f>G269/$C$4</f>
        <v>0</v>
      </c>
    </row>
  </sheetData>
  <protectedRanges>
    <protectedRange sqref="C242 C244 C246:C249 C251 C253:C254 C258 C260 C262 C265 C267 C269 E242 E244 E246:E249 E251 E253:E254 E258 E260 E262 E265 E267 E269 G242 G244 G246:G249 G251 G253:G254 G258 G260 G262 G265 G267 G269" name="Raspon11"/>
    <protectedRange sqref="G199 G201 G203 G205 G207:G211 G213 G215 G217 G220 G222 G224 G226 G228:G232 G234 G236 G238" name="Raspon10"/>
    <protectedRange sqref="E199 E201 E203 E205 E207:E211 E213 E215 E217 E220 E222 E224 E226 E228:E232 E234 E236 E238" name="Raspon9"/>
    <protectedRange sqref="C199 C201 C203 C205 C207:C211 C213 C215 C217 C220 C222 C224 C226 C228:C232 C234 C236 C238" name="Raspon8"/>
    <protectedRange sqref="C166 C168 C170 C172:C175 C177 C179 C182 C184 C186 C188:C191 C193 C195 E166 E168 E170 E172:E175 E177 E179 E182 E184 E186 E188:E191 E193 E195 G166 G168 G170 G172:G175 G177 G179 G182 G184 G186 G188:G191 G193 G195" name="Raspon7"/>
    <protectedRange sqref="C155 C157:C158 C160 C162 E155 E157:E158 E160 E162 G155 G157:G158 G160 G162" name="Raspon6"/>
    <protectedRange sqref="C127 E127 G127 C129:C131 E129:E131 G129:G131 C133 E133 G133 C139 E139 G139 C141:C145 E141:E145 G141:G145 C147:C149 E147:E149 G147:G149 C151 E151 G151 C135:C136 E135:E136 G135:G136" name="Raspon5"/>
    <protectedRange sqref="G110:G115 C117 E117 G117 C119:C121 E119:E121 G119:G121 C123 E123 G123" name="Raspon4"/>
    <protectedRange sqref="J63 C83:C84 E83:E84 G83:G84 C86 E86 G86 C88 E88 G88 C90:C93 E90:E93 G90:G93 C95:C97 E95:E97 G95:G97 C99:C106 E99:E106 G99:G106 C108 E108 G108 C110:C115 E110:E115 G110:G115" name="Raspon3"/>
    <protectedRange sqref="C73 C75:C77 C79 E73:H73 E75:H77 E79:H79" name="Raspon2"/>
    <protectedRange sqref="C22 C24:C26 E22 E24:E26 G22 G24:G26 C28 E28 G28 C30 E30 G30 C33 E33 G33 C35 E35 G35 C37 E37 G37 C39 E39 G39 C41 E41 G41 C43 E43 G43 C46 E46 G46 C48 E48 G48 C50:C51 E50:E51 G50:G51 C53 E53 G53 C56 E56 G56" name="Raspon1"/>
  </protectedRanges>
  <mergeCells count="1">
    <mergeCell ref="A1:C1"/>
  </mergeCells>
  <pageMargins left="0.7" right="0.7" top="0.75" bottom="0.75" header="0.3" footer="0.3"/>
  <pageSetup paperSize="9" scale="68"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10910 - PRORAČUN 2023.-2025.</vt:lpstr>
    </vt:vector>
  </TitlesOfParts>
  <Company>Ministarstvo pravosuđa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Vučak</dc:creator>
  <cp:lastModifiedBy>Tomislav Briški</cp:lastModifiedBy>
  <cp:lastPrinted>2022-09-22T09:11:02Z</cp:lastPrinted>
  <dcterms:created xsi:type="dcterms:W3CDTF">2021-12-10T08:04:37Z</dcterms:created>
  <dcterms:modified xsi:type="dcterms:W3CDTF">2023-05-22T12:54:59Z</dcterms:modified>
</cp:coreProperties>
</file>