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mprh.local\clients\PAZ\Akademija\Odjel za financije\TB\UV\UV 2023.12\"/>
    </mc:Choice>
  </mc:AlternateContent>
  <bookViews>
    <workbookView xWindow="-120" yWindow="-120" windowWidth="38640" windowHeight="21240"/>
  </bookViews>
  <sheets>
    <sheet name="Preraspodjela 15.11.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90" i="2" l="1"/>
  <c r="H190" i="2"/>
  <c r="J189" i="2"/>
  <c r="I189" i="2"/>
  <c r="K189" i="2" s="1"/>
  <c r="H189" i="2"/>
  <c r="K188" i="2"/>
  <c r="H188" i="2"/>
  <c r="J187" i="2"/>
  <c r="I187" i="2"/>
  <c r="H187" i="2"/>
  <c r="K186" i="2"/>
  <c r="H186" i="2"/>
  <c r="J185" i="2"/>
  <c r="I185" i="2"/>
  <c r="I184" i="2" s="1"/>
  <c r="H185" i="2"/>
  <c r="H184" i="2"/>
  <c r="H183" i="2"/>
  <c r="K182" i="2"/>
  <c r="H182" i="2"/>
  <c r="J181" i="2"/>
  <c r="I181" i="2"/>
  <c r="H181" i="2"/>
  <c r="K180" i="2"/>
  <c r="H180" i="2"/>
  <c r="J179" i="2"/>
  <c r="I179" i="2"/>
  <c r="H179" i="2"/>
  <c r="K178" i="2"/>
  <c r="H178" i="2"/>
  <c r="J177" i="2"/>
  <c r="I177" i="2"/>
  <c r="K177" i="2" s="1"/>
  <c r="H177" i="2"/>
  <c r="H176" i="2"/>
  <c r="H175" i="2"/>
  <c r="H174" i="2"/>
  <c r="K173" i="2"/>
  <c r="H173" i="2"/>
  <c r="K172" i="2"/>
  <c r="H172" i="2"/>
  <c r="J171" i="2"/>
  <c r="I171" i="2"/>
  <c r="H171" i="2"/>
  <c r="K170" i="2"/>
  <c r="H170" i="2"/>
  <c r="J169" i="2"/>
  <c r="I169" i="2"/>
  <c r="H169" i="2"/>
  <c r="K168" i="2"/>
  <c r="H168" i="2"/>
  <c r="K167" i="2"/>
  <c r="H167" i="2"/>
  <c r="K166" i="2"/>
  <c r="H166" i="2"/>
  <c r="J165" i="2"/>
  <c r="I165" i="2"/>
  <c r="H165" i="2"/>
  <c r="K164" i="2"/>
  <c r="H164" i="2"/>
  <c r="J163" i="2"/>
  <c r="I163" i="2"/>
  <c r="H163" i="2"/>
  <c r="H162" i="2"/>
  <c r="H161" i="2"/>
  <c r="H160" i="2"/>
  <c r="K159" i="2"/>
  <c r="H159" i="2"/>
  <c r="J158" i="2"/>
  <c r="I158" i="2"/>
  <c r="H158" i="2"/>
  <c r="K157" i="2"/>
  <c r="H157" i="2"/>
  <c r="J156" i="2"/>
  <c r="I156" i="2"/>
  <c r="H156" i="2"/>
  <c r="K155" i="2"/>
  <c r="H155" i="2"/>
  <c r="K154" i="2"/>
  <c r="H154" i="2"/>
  <c r="J153" i="2"/>
  <c r="J150" i="2" s="1"/>
  <c r="J149" i="2" s="1"/>
  <c r="J148" i="2" s="1"/>
  <c r="I153" i="2"/>
  <c r="H153" i="2"/>
  <c r="K152" i="2"/>
  <c r="H152" i="2"/>
  <c r="J151" i="2"/>
  <c r="I151" i="2"/>
  <c r="H151" i="2"/>
  <c r="H150" i="2"/>
  <c r="H149" i="2"/>
  <c r="H148" i="2"/>
  <c r="K147" i="2"/>
  <c r="H147" i="2"/>
  <c r="J146" i="2"/>
  <c r="J145" i="2" s="1"/>
  <c r="I146" i="2"/>
  <c r="H146" i="2"/>
  <c r="H145" i="2"/>
  <c r="K144" i="2"/>
  <c r="H144" i="2"/>
  <c r="K143" i="2"/>
  <c r="H143" i="2"/>
  <c r="K142" i="2"/>
  <c r="H142" i="2"/>
  <c r="J141" i="2"/>
  <c r="I141" i="2"/>
  <c r="H141" i="2"/>
  <c r="K140" i="2"/>
  <c r="H140" i="2"/>
  <c r="J139" i="2"/>
  <c r="I139" i="2"/>
  <c r="K139" i="2" s="1"/>
  <c r="H139" i="2"/>
  <c r="K138" i="2"/>
  <c r="H138" i="2"/>
  <c r="K137" i="2"/>
  <c r="H137" i="2"/>
  <c r="K136" i="2"/>
  <c r="H136" i="2"/>
  <c r="K135" i="2"/>
  <c r="H135" i="2"/>
  <c r="K134" i="2"/>
  <c r="H134" i="2"/>
  <c r="J133" i="2"/>
  <c r="I133" i="2"/>
  <c r="H133" i="2"/>
  <c r="K132" i="2"/>
  <c r="H132" i="2"/>
  <c r="J131" i="2"/>
  <c r="I131" i="2"/>
  <c r="K131" i="2" s="1"/>
  <c r="H131" i="2"/>
  <c r="H130" i="2"/>
  <c r="H129" i="2"/>
  <c r="K128" i="2"/>
  <c r="H128" i="2"/>
  <c r="K127" i="2"/>
  <c r="H127" i="2"/>
  <c r="J126" i="2"/>
  <c r="I126" i="2"/>
  <c r="H126" i="2"/>
  <c r="K125" i="2"/>
  <c r="H125" i="2"/>
  <c r="J124" i="2"/>
  <c r="I124" i="2"/>
  <c r="H124" i="2"/>
  <c r="K123" i="2"/>
  <c r="H123" i="2"/>
  <c r="K122" i="2"/>
  <c r="H122" i="2"/>
  <c r="K121" i="2"/>
  <c r="H121" i="2"/>
  <c r="J120" i="2"/>
  <c r="I120" i="2"/>
  <c r="H120" i="2"/>
  <c r="K119" i="2"/>
  <c r="H119" i="2"/>
  <c r="J118" i="2"/>
  <c r="I118" i="2"/>
  <c r="H118" i="2"/>
  <c r="H117" i="2"/>
  <c r="H116" i="2"/>
  <c r="H115" i="2"/>
  <c r="K114" i="2"/>
  <c r="H114" i="2"/>
  <c r="J113" i="2"/>
  <c r="J112" i="2" s="1"/>
  <c r="I113" i="2"/>
  <c r="I112" i="2" s="1"/>
  <c r="H113" i="2"/>
  <c r="H112" i="2"/>
  <c r="K111" i="2"/>
  <c r="H111" i="2"/>
  <c r="K110" i="2"/>
  <c r="H110" i="2"/>
  <c r="K109" i="2"/>
  <c r="H109" i="2"/>
  <c r="J108" i="2"/>
  <c r="J107" i="2" s="1"/>
  <c r="I108" i="2"/>
  <c r="I107" i="2" s="1"/>
  <c r="H108" i="2"/>
  <c r="H107" i="2"/>
  <c r="K106" i="2"/>
  <c r="H106" i="2"/>
  <c r="J105" i="2"/>
  <c r="J104" i="2" s="1"/>
  <c r="I105" i="2"/>
  <c r="H105" i="2"/>
  <c r="H104" i="2"/>
  <c r="K103" i="2"/>
  <c r="H103" i="2"/>
  <c r="K102" i="2"/>
  <c r="H102" i="2"/>
  <c r="K101" i="2"/>
  <c r="H101" i="2"/>
  <c r="K100" i="2"/>
  <c r="H100" i="2"/>
  <c r="K99" i="2"/>
  <c r="H99" i="2"/>
  <c r="K98" i="2"/>
  <c r="H98" i="2"/>
  <c r="J97" i="2"/>
  <c r="I97" i="2"/>
  <c r="K97" i="2" s="1"/>
  <c r="H97" i="2"/>
  <c r="K96" i="2"/>
  <c r="H96" i="2"/>
  <c r="J95" i="2"/>
  <c r="I95" i="2"/>
  <c r="H95" i="2"/>
  <c r="K94" i="2"/>
  <c r="H94" i="2"/>
  <c r="K93" i="2"/>
  <c r="H93" i="2"/>
  <c r="K92" i="2"/>
  <c r="H92" i="2"/>
  <c r="K91" i="2"/>
  <c r="H91" i="2"/>
  <c r="K90" i="2"/>
  <c r="H90" i="2"/>
  <c r="K89" i="2"/>
  <c r="H89" i="2"/>
  <c r="K88" i="2"/>
  <c r="H88" i="2"/>
  <c r="K87" i="2"/>
  <c r="H87" i="2"/>
  <c r="J86" i="2"/>
  <c r="I86" i="2"/>
  <c r="K86" i="2" s="1"/>
  <c r="H86" i="2"/>
  <c r="K85" i="2"/>
  <c r="H85" i="2"/>
  <c r="K84" i="2"/>
  <c r="H84" i="2"/>
  <c r="K83" i="2"/>
  <c r="H83" i="2"/>
  <c r="J82" i="2"/>
  <c r="I82" i="2"/>
  <c r="K82" i="2" s="1"/>
  <c r="H82" i="2"/>
  <c r="K81" i="2"/>
  <c r="H81" i="2"/>
  <c r="K80" i="2"/>
  <c r="H80" i="2"/>
  <c r="K79" i="2"/>
  <c r="H79" i="2"/>
  <c r="K78" i="2"/>
  <c r="H78" i="2"/>
  <c r="J77" i="2"/>
  <c r="I77" i="2"/>
  <c r="H77" i="2"/>
  <c r="H76" i="2"/>
  <c r="K75" i="2"/>
  <c r="H75" i="2"/>
  <c r="J74" i="2"/>
  <c r="I74" i="2"/>
  <c r="K74" i="2" s="1"/>
  <c r="H74" i="2"/>
  <c r="K73" i="2"/>
  <c r="H73" i="2"/>
  <c r="J72" i="2"/>
  <c r="I72" i="2"/>
  <c r="H72" i="2"/>
  <c r="K71" i="2"/>
  <c r="H71" i="2"/>
  <c r="K70" i="2"/>
  <c r="H70" i="2"/>
  <c r="J69" i="2"/>
  <c r="I69" i="2"/>
  <c r="K69" i="2" s="1"/>
  <c r="H69" i="2"/>
  <c r="H68" i="2"/>
  <c r="H67" i="2"/>
  <c r="H66" i="2"/>
  <c r="K65" i="2"/>
  <c r="H65" i="2"/>
  <c r="J64" i="2"/>
  <c r="I64" i="2"/>
  <c r="H64" i="2"/>
  <c r="K63" i="2"/>
  <c r="H63" i="2"/>
  <c r="K62" i="2"/>
  <c r="H62" i="2"/>
  <c r="K61" i="2"/>
  <c r="H61" i="2"/>
  <c r="J60" i="2"/>
  <c r="I60" i="2"/>
  <c r="H60" i="2"/>
  <c r="K59" i="2"/>
  <c r="H59" i="2"/>
  <c r="J58" i="2"/>
  <c r="I58" i="2"/>
  <c r="H58" i="2"/>
  <c r="H57" i="2"/>
  <c r="H56" i="2"/>
  <c r="H55" i="2"/>
  <c r="K54" i="2"/>
  <c r="H54" i="2"/>
  <c r="K53" i="2"/>
  <c r="H53" i="2"/>
  <c r="J52" i="2"/>
  <c r="I52" i="2"/>
  <c r="I51" i="2" s="1"/>
  <c r="I50" i="2" s="1"/>
  <c r="H52" i="2"/>
  <c r="J51" i="2"/>
  <c r="H51" i="2"/>
  <c r="J50" i="2"/>
  <c r="H50" i="2"/>
  <c r="K49" i="2"/>
  <c r="H49" i="2"/>
  <c r="J48" i="2"/>
  <c r="I48" i="2"/>
  <c r="H48" i="2"/>
  <c r="K47" i="2"/>
  <c r="H47" i="2"/>
  <c r="J46" i="2"/>
  <c r="I46" i="2"/>
  <c r="K46" i="2" s="1"/>
  <c r="H46" i="2"/>
  <c r="K45" i="2"/>
  <c r="H45" i="2"/>
  <c r="K44" i="2"/>
  <c r="H44" i="2"/>
  <c r="J43" i="2"/>
  <c r="I43" i="2"/>
  <c r="K43" i="2" s="1"/>
  <c r="H43" i="2"/>
  <c r="K42" i="2"/>
  <c r="H42" i="2"/>
  <c r="J41" i="2"/>
  <c r="I41" i="2"/>
  <c r="K41" i="2" s="1"/>
  <c r="H41" i="2"/>
  <c r="H40" i="2"/>
  <c r="H39" i="2"/>
  <c r="K38" i="2"/>
  <c r="H38" i="2"/>
  <c r="J37" i="2"/>
  <c r="I37" i="2"/>
  <c r="K37" i="2" s="1"/>
  <c r="H37" i="2"/>
  <c r="K36" i="2"/>
  <c r="H36" i="2"/>
  <c r="J35" i="2"/>
  <c r="I35" i="2"/>
  <c r="K35" i="2" s="1"/>
  <c r="H35" i="2"/>
  <c r="K34" i="2"/>
  <c r="H34" i="2"/>
  <c r="K33" i="2"/>
  <c r="H33" i="2"/>
  <c r="J32" i="2"/>
  <c r="I32" i="2"/>
  <c r="K32" i="2" s="1"/>
  <c r="H32" i="2"/>
  <c r="K31" i="2"/>
  <c r="H31" i="2"/>
  <c r="J30" i="2"/>
  <c r="I30" i="2"/>
  <c r="H30" i="2"/>
  <c r="K29" i="2"/>
  <c r="H29" i="2"/>
  <c r="J28" i="2"/>
  <c r="I28" i="2"/>
  <c r="H28" i="2"/>
  <c r="H27" i="2"/>
  <c r="H26" i="2"/>
  <c r="K25" i="2"/>
  <c r="H25" i="2"/>
  <c r="J24" i="2"/>
  <c r="I24" i="2"/>
  <c r="K24" i="2" s="1"/>
  <c r="H24" i="2"/>
  <c r="K23" i="2"/>
  <c r="H23" i="2"/>
  <c r="J22" i="2"/>
  <c r="I22" i="2"/>
  <c r="K22" i="2" s="1"/>
  <c r="H22" i="2"/>
  <c r="K21" i="2"/>
  <c r="H21" i="2"/>
  <c r="J20" i="2"/>
  <c r="I20" i="2"/>
  <c r="H20" i="2"/>
  <c r="K19" i="2"/>
  <c r="H19" i="2"/>
  <c r="J18" i="2"/>
  <c r="I18" i="2"/>
  <c r="H18" i="2"/>
  <c r="H17" i="2"/>
  <c r="H16" i="2"/>
  <c r="K15" i="2"/>
  <c r="H15" i="2"/>
  <c r="J14" i="2"/>
  <c r="I14" i="2"/>
  <c r="H14" i="2"/>
  <c r="K13" i="2"/>
  <c r="H13" i="2"/>
  <c r="J12" i="2"/>
  <c r="I12" i="2"/>
  <c r="K12" i="2" s="1"/>
  <c r="H12" i="2"/>
  <c r="K11" i="2"/>
  <c r="H11" i="2"/>
  <c r="K10" i="2"/>
  <c r="H10" i="2"/>
  <c r="K9" i="2"/>
  <c r="H9" i="2"/>
  <c r="J8" i="2"/>
  <c r="I8" i="2"/>
  <c r="H8" i="2"/>
  <c r="K7" i="2"/>
  <c r="H7" i="2"/>
  <c r="J6" i="2"/>
  <c r="I6" i="2"/>
  <c r="H6" i="2"/>
  <c r="H5" i="2"/>
  <c r="H4" i="2"/>
  <c r="H3" i="2"/>
  <c r="H2" i="2"/>
  <c r="K95" i="2" l="1"/>
  <c r="I57" i="2"/>
  <c r="J76" i="2"/>
  <c r="K72" i="2"/>
  <c r="K8" i="2"/>
  <c r="I5" i="2"/>
  <c r="I4" i="2" s="1"/>
  <c r="K185" i="2"/>
  <c r="K48" i="2"/>
  <c r="K118" i="2"/>
  <c r="K52" i="2"/>
  <c r="K179" i="2"/>
  <c r="K151" i="2"/>
  <c r="I76" i="2"/>
  <c r="K153" i="2"/>
  <c r="I176" i="2"/>
  <c r="K51" i="2"/>
  <c r="K126" i="2"/>
  <c r="K107" i="2"/>
  <c r="J5" i="2"/>
  <c r="J4" i="2" s="1"/>
  <c r="K77" i="2"/>
  <c r="K141" i="2"/>
  <c r="J17" i="2"/>
  <c r="J16" i="2" s="1"/>
  <c r="K58" i="2"/>
  <c r="J40" i="2"/>
  <c r="J39" i="2" s="1"/>
  <c r="K64" i="2"/>
  <c r="I117" i="2"/>
  <c r="I116" i="2" s="1"/>
  <c r="K133" i="2"/>
  <c r="K171" i="2"/>
  <c r="J184" i="2"/>
  <c r="J183" i="2" s="1"/>
  <c r="K14" i="2"/>
  <c r="I40" i="2"/>
  <c r="I39" i="2" s="1"/>
  <c r="K60" i="2"/>
  <c r="K124" i="2"/>
  <c r="I150" i="2"/>
  <c r="K156" i="2"/>
  <c r="J68" i="2"/>
  <c r="I27" i="2"/>
  <c r="J162" i="2"/>
  <c r="J161" i="2" s="1"/>
  <c r="J160" i="2" s="1"/>
  <c r="K187" i="2"/>
  <c r="J27" i="2"/>
  <c r="J26" i="2" s="1"/>
  <c r="K163" i="2"/>
  <c r="K28" i="2"/>
  <c r="K105" i="2"/>
  <c r="I104" i="2"/>
  <c r="K104" i="2" s="1"/>
  <c r="K169" i="2"/>
  <c r="I183" i="2"/>
  <c r="K6" i="2"/>
  <c r="K20" i="2"/>
  <c r="K120" i="2"/>
  <c r="J57" i="2"/>
  <c r="J56" i="2" s="1"/>
  <c r="J55" i="2" s="1"/>
  <c r="K150" i="2"/>
  <c r="I149" i="2"/>
  <c r="K146" i="2"/>
  <c r="I145" i="2"/>
  <c r="K145" i="2" s="1"/>
  <c r="I56" i="2"/>
  <c r="K112" i="2"/>
  <c r="I68" i="2"/>
  <c r="J176" i="2"/>
  <c r="K176" i="2" s="1"/>
  <c r="K18" i="2"/>
  <c r="I17" i="2"/>
  <c r="J117" i="2"/>
  <c r="J116" i="2" s="1"/>
  <c r="K50" i="2"/>
  <c r="I130" i="2"/>
  <c r="K158" i="2"/>
  <c r="K30" i="2"/>
  <c r="K108" i="2"/>
  <c r="K113" i="2"/>
  <c r="J130" i="2"/>
  <c r="J129" i="2" s="1"/>
  <c r="I162" i="2"/>
  <c r="K181" i="2"/>
  <c r="K165" i="2"/>
  <c r="J67" i="2" l="1"/>
  <c r="J66" i="2" s="1"/>
  <c r="K76" i="2"/>
  <c r="K4" i="2"/>
  <c r="J3" i="2"/>
  <c r="K183" i="2"/>
  <c r="K184" i="2"/>
  <c r="K40" i="2"/>
  <c r="K39" i="2"/>
  <c r="J175" i="2"/>
  <c r="J174" i="2" s="1"/>
  <c r="K5" i="2"/>
  <c r="J115" i="2"/>
  <c r="I16" i="2"/>
  <c r="K17" i="2"/>
  <c r="K116" i="2"/>
  <c r="I55" i="2"/>
  <c r="K55" i="2" s="1"/>
  <c r="K56" i="2"/>
  <c r="K27" i="2"/>
  <c r="I26" i="2"/>
  <c r="K26" i="2" s="1"/>
  <c r="K57" i="2"/>
  <c r="K117" i="2"/>
  <c r="I148" i="2"/>
  <c r="K148" i="2" s="1"/>
  <c r="K149" i="2"/>
  <c r="K162" i="2"/>
  <c r="I161" i="2"/>
  <c r="K68" i="2"/>
  <c r="I67" i="2"/>
  <c r="I66" i="2" s="1"/>
  <c r="I175" i="2"/>
  <c r="K130" i="2"/>
  <c r="I129" i="2"/>
  <c r="J2" i="2" l="1"/>
  <c r="I3" i="2"/>
  <c r="K16" i="2"/>
  <c r="K129" i="2"/>
  <c r="I115" i="2"/>
  <c r="K115" i="2" s="1"/>
  <c r="K66" i="2"/>
  <c r="K67" i="2"/>
  <c r="K161" i="2"/>
  <c r="I160" i="2"/>
  <c r="K160" i="2" s="1"/>
  <c r="I174" i="2"/>
  <c r="K174" i="2" s="1"/>
  <c r="K175" i="2"/>
  <c r="K3" i="2" l="1"/>
  <c r="I2" i="2"/>
  <c r="K2" i="2" s="1"/>
</calcChain>
</file>

<file path=xl/sharedStrings.xml><?xml version="1.0" encoding="utf-8"?>
<sst xmlns="http://schemas.openxmlformats.org/spreadsheetml/2006/main" count="206" uniqueCount="76">
  <si>
    <t/>
  </si>
  <si>
    <t>MINISTARSTVO PRAVOSUĐA I UPRAVE - 01.01.2023. - 13.11.2023.</t>
  </si>
  <si>
    <t>TEKUĆI PLAN 2023.</t>
  </si>
  <si>
    <t>IZVRŠENJE</t>
  </si>
  <si>
    <t>PREOSTALO</t>
  </si>
  <si>
    <t>% IZVRŠENJA</t>
  </si>
  <si>
    <t>SMANJENJE</t>
  </si>
  <si>
    <t>POVEĆANJE</t>
  </si>
  <si>
    <t>NOVI PLAN</t>
  </si>
  <si>
    <t>Opći prihodi i primici</t>
  </si>
  <si>
    <t>Materijalni rashodi</t>
  </si>
  <si>
    <t>Naknade troškova zaposlenima</t>
  </si>
  <si>
    <t>Službena putovanja</t>
  </si>
  <si>
    <t>Stručno usavršavanje zaposlenika</t>
  </si>
  <si>
    <t>Rashodi za usluge</t>
  </si>
  <si>
    <t>Intelektualne i osobne usluge</t>
  </si>
  <si>
    <t>Rashodi za materijal i energiju</t>
  </si>
  <si>
    <t>Uredski materijal i ostali materijalni rashodi</t>
  </si>
  <si>
    <t>Zakupnine i najamnine</t>
  </si>
  <si>
    <t>Zdravstvene i veterinarske usluge</t>
  </si>
  <si>
    <t>Ostale usluge</t>
  </si>
  <si>
    <t>Ostali nespomenuti rashodi poslovanja</t>
  </si>
  <si>
    <t>Reprezentacija</t>
  </si>
  <si>
    <t>Pristojbe i naknade</t>
  </si>
  <si>
    <t>Troškovi sudskih postupaka</t>
  </si>
  <si>
    <t>Rashodi za zaposlene</t>
  </si>
  <si>
    <t>Plaće (Bruto)</t>
  </si>
  <si>
    <t>Plaće za redovan rad</t>
  </si>
  <si>
    <t>Plaće za prekovremeni rad</t>
  </si>
  <si>
    <t>Ostali rashodi za zaposlene</t>
  </si>
  <si>
    <t>Doprinosi na plaće</t>
  </si>
  <si>
    <t>Doprinosi za obvezno zdravstveno osiguranje</t>
  </si>
  <si>
    <t>Naknade za prijevoz, za rad na terenu i odvojeni život</t>
  </si>
  <si>
    <t>Ostale naknade troškova zaposlenima</t>
  </si>
  <si>
    <t>Energija</t>
  </si>
  <si>
    <t>Sitni inventar i auto gume</t>
  </si>
  <si>
    <t>Usluge telefona, pošte i prijevoza</t>
  </si>
  <si>
    <t>Usluge tekućeg i investicijskog održavanja</t>
  </si>
  <si>
    <t>Usluge promidžbe i informiranja</t>
  </si>
  <si>
    <t>Naknade za rad predstavničkih i izvršnih tijela, povjerenstava i slično</t>
  </si>
  <si>
    <t>Premije osiguranja</t>
  </si>
  <si>
    <t>Članarine i norme</t>
  </si>
  <si>
    <t>Financijski rashodi</t>
  </si>
  <si>
    <t>Ostali financijski rashodi</t>
  </si>
  <si>
    <t>Bankarske usluge i usluge platnog prometa</t>
  </si>
  <si>
    <t>Vlastiti prihodi</t>
  </si>
  <si>
    <t>Rashodi za nabavu proizvedene dugotrajne imovine</t>
  </si>
  <si>
    <t>Postrojenja i oprema</t>
  </si>
  <si>
    <t>Ostali prihodi za posebne namjene</t>
  </si>
  <si>
    <t>Uredska oprema i namještaj</t>
  </si>
  <si>
    <t>Pomoći EU</t>
  </si>
  <si>
    <t>Komunikacijska oprema</t>
  </si>
  <si>
    <t>Ostale pomoći</t>
  </si>
  <si>
    <t>Računalne usluge</t>
  </si>
  <si>
    <t>Rashodi za dodatna ulaganja na nefinancijskoj imovini</t>
  </si>
  <si>
    <t>Dodatna ulaganja na građevinskim objektima</t>
  </si>
  <si>
    <t>Sredstva učešća za pomoći</t>
  </si>
  <si>
    <t>Europski socijalni fond (ESF)</t>
  </si>
  <si>
    <t>Oprema za održavanje i zaštitu</t>
  </si>
  <si>
    <t>Pravosudna akademija</t>
  </si>
  <si>
    <t>A629024</t>
  </si>
  <si>
    <t>STRUČNO USAVRŠAVANJE PRAVOSUDNIH DUŽNOSNIKA I SAVJETNIKA U PRAVOSUDNIM TIJELIMA</t>
  </si>
  <si>
    <t>Naknade troškova osobama izvan radnog odnosa</t>
  </si>
  <si>
    <t>Donacije</t>
  </si>
  <si>
    <t>A630051</t>
  </si>
  <si>
    <t>IZBOR I OBUKA VJEŽBENIKA U PRAVOSUDNIM TIJELIMA RH</t>
  </si>
  <si>
    <t>A844001</t>
  </si>
  <si>
    <t>ADMINISTRACIJA I UPRAVLJANJE PRAVOSUDNE AKADEMIJE</t>
  </si>
  <si>
    <t>A844002</t>
  </si>
  <si>
    <t>DRŽAVNA ŠKOLA ZA PRAVOSUDNE DUŽNOSNIKE</t>
  </si>
  <si>
    <t>A844003</t>
  </si>
  <si>
    <t>STRUČNO USAVRŠAVANJE SLUŽBENIKA IZ PODRUČJA PRAVOSUĐA</t>
  </si>
  <si>
    <t>A844006</t>
  </si>
  <si>
    <t>STRUČNO USAVRŠAVANJE DRUGIH SUDIONIKA U POSTUPCIMA PRED PRAVOSUDNIM TIJELIMA</t>
  </si>
  <si>
    <t>T844007</t>
  </si>
  <si>
    <t>DALJNJE UNAPREĐENJE KVALITETE PRAVOSUĐA KROZ NASTAVAK MODERNIZACIJE PRAVOSUDNOG SUSTAVA U REPUBLICI HRVATSKOJ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</si>
</sst>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8"/>
      <color rgb="FFFF0000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</font>
    <font>
      <sz val="12"/>
      <name val="Arial"/>
      <family val="2"/>
      <charset val="238"/>
    </font>
    <font>
      <sz val="12"/>
      <color theme="1"/>
      <name val="Calibri"/>
      <family val="2"/>
      <scheme val="minor"/>
    </font>
    <font>
      <sz val="12"/>
      <color rgb="FFFF0000"/>
      <name val="Arial"/>
      <family val="2"/>
      <charset val="238"/>
    </font>
    <font>
      <sz val="12"/>
      <color rgb="FFFF0000"/>
      <name val="Calibri"/>
      <family val="2"/>
      <scheme val="minor"/>
    </font>
    <font>
      <sz val="12"/>
      <color theme="9" tint="-0.249977111117893"/>
      <name val="Arial"/>
      <family val="2"/>
    </font>
    <font>
      <sz val="12"/>
      <color theme="9" tint="-0.249977111117893"/>
      <name val="Arial"/>
      <family val="2"/>
      <charset val="238"/>
    </font>
    <font>
      <sz val="12"/>
      <color theme="9" tint="-0.249977111117893"/>
      <name val="Calibri"/>
      <family val="2"/>
      <scheme val="minor"/>
    </font>
    <font>
      <sz val="12"/>
      <color rgb="FFC00000"/>
      <name val="Arial"/>
      <family val="2"/>
      <charset val="238"/>
    </font>
    <font>
      <sz val="12"/>
      <color rgb="FFC00000"/>
      <name val="Calibri"/>
      <family val="2"/>
      <scheme val="minor"/>
    </font>
    <font>
      <sz val="12"/>
      <color rgb="FF00B050"/>
      <name val="Arial"/>
      <family val="2"/>
      <charset val="238"/>
    </font>
    <font>
      <sz val="12"/>
      <color rgb="FF00B05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rgb="FFFFC000"/>
        <bgColor indexed="6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41"/>
      </patternFill>
    </fill>
  </fills>
  <borders count="2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9">
    <xf numFmtId="0" fontId="0" fillId="0" borderId="0"/>
    <xf numFmtId="0" fontId="1" fillId="2" borderId="1" applyProtection="0">
      <alignment vertical="center"/>
    </xf>
    <xf numFmtId="4" fontId="1" fillId="2" borderId="1" applyNumberFormat="0" applyProtection="0">
      <alignment horizontal="left" vertical="center" indent="1"/>
    </xf>
    <xf numFmtId="0" fontId="1" fillId="4" borderId="1" applyNumberFormat="0" applyProtection="0">
      <alignment horizontal="left" vertical="center" indent="1"/>
    </xf>
    <xf numFmtId="4" fontId="1" fillId="5" borderId="1" applyNumberFormat="0" applyProtection="0">
      <alignment vertical="center"/>
    </xf>
    <xf numFmtId="0" fontId="1" fillId="6" borderId="1" applyNumberFormat="0" applyProtection="0">
      <alignment horizontal="left" vertical="center" indent="1"/>
    </xf>
    <xf numFmtId="0" fontId="1" fillId="7" borderId="1" applyNumberFormat="0" applyProtection="0">
      <alignment horizontal="left" vertical="center" wrapText="1" indent="1"/>
    </xf>
    <xf numFmtId="0" fontId="1" fillId="8" borderId="1" applyNumberFormat="0" applyProtection="0">
      <alignment horizontal="left" vertical="center" indent="1"/>
    </xf>
    <xf numFmtId="4" fontId="1" fillId="0" borderId="1" applyNumberFormat="0" applyProtection="0">
      <alignment horizontal="right" vertical="center"/>
    </xf>
  </cellStyleXfs>
  <cellXfs count="40">
    <xf numFmtId="0" fontId="0" fillId="0" borderId="0" xfId="0"/>
    <xf numFmtId="0" fontId="1" fillId="2" borderId="1" xfId="1" quotePrefix="1">
      <alignment vertical="center"/>
    </xf>
    <xf numFmtId="0" fontId="2" fillId="2" borderId="1" xfId="1" quotePrefix="1" applyFont="1" applyAlignment="1">
      <alignment horizontal="left" vertical="center" indent="1"/>
    </xf>
    <xf numFmtId="0" fontId="3" fillId="2" borderId="1" xfId="2" quotePrefix="1" applyNumberFormat="1" applyFont="1" applyAlignment="1">
      <alignment horizontal="center" vertical="center" wrapText="1"/>
    </xf>
    <xf numFmtId="4" fontId="3" fillId="2" borderId="1" xfId="2" quotePrefix="1" applyNumberFormat="1" applyFont="1" applyAlignment="1">
      <alignment horizontal="center" vertical="center" wrapText="1"/>
    </xf>
    <xf numFmtId="9" fontId="4" fillId="2" borderId="1" xfId="2" quotePrefix="1" applyNumberFormat="1" applyFont="1" applyAlignment="1">
      <alignment horizontal="center" vertical="center" wrapText="1"/>
    </xf>
    <xf numFmtId="9" fontId="4" fillId="3" borderId="1" xfId="2" quotePrefix="1" applyNumberFormat="1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0" xfId="0" applyFont="1"/>
    <xf numFmtId="0" fontId="6" fillId="6" borderId="1" xfId="5" quotePrefix="1" applyNumberFormat="1" applyFont="1" applyAlignment="1">
      <alignment horizontal="left" vertical="center" indent="3"/>
    </xf>
    <xf numFmtId="0" fontId="6" fillId="6" borderId="1" xfId="5" quotePrefix="1" applyFont="1">
      <alignment horizontal="left" vertical="center" indent="1"/>
    </xf>
    <xf numFmtId="3" fontId="6" fillId="5" borderId="1" xfId="4" applyNumberFormat="1" applyFont="1">
      <alignment vertical="center"/>
    </xf>
    <xf numFmtId="4" fontId="6" fillId="5" borderId="1" xfId="4" applyNumberFormat="1" applyFont="1">
      <alignment vertical="center"/>
    </xf>
    <xf numFmtId="4" fontId="7" fillId="5" borderId="1" xfId="4" applyNumberFormat="1" applyFont="1">
      <alignment vertical="center"/>
    </xf>
    <xf numFmtId="0" fontId="8" fillId="0" borderId="0" xfId="0" applyFont="1"/>
    <xf numFmtId="0" fontId="6" fillId="7" borderId="1" xfId="6" quotePrefix="1" applyFont="1" applyAlignment="1">
      <alignment horizontal="left" vertical="center" wrapText="1" indent="4"/>
    </xf>
    <xf numFmtId="0" fontId="6" fillId="7" borderId="1" xfId="6" quotePrefix="1" applyFont="1">
      <alignment horizontal="left" vertical="center" wrapText="1" indent="1"/>
    </xf>
    <xf numFmtId="0" fontId="6" fillId="8" borderId="1" xfId="7" quotePrefix="1" applyNumberFormat="1" applyFont="1" applyAlignment="1">
      <alignment horizontal="left" vertical="center" indent="5"/>
    </xf>
    <xf numFmtId="0" fontId="6" fillId="8" borderId="1" xfId="7" quotePrefix="1" applyFont="1">
      <alignment horizontal="left" vertical="center" indent="1"/>
    </xf>
    <xf numFmtId="0" fontId="6" fillId="8" borderId="1" xfId="7" quotePrefix="1" applyNumberFormat="1" applyFont="1" applyAlignment="1">
      <alignment horizontal="left" vertical="center" indent="6"/>
    </xf>
    <xf numFmtId="0" fontId="6" fillId="8" borderId="1" xfId="7" quotePrefix="1" applyNumberFormat="1" applyFont="1" applyAlignment="1">
      <alignment horizontal="left" vertical="center" indent="7"/>
    </xf>
    <xf numFmtId="0" fontId="6" fillId="8" borderId="1" xfId="7" quotePrefix="1" applyNumberFormat="1" applyFont="1" applyAlignment="1">
      <alignment horizontal="left" vertical="center" indent="8"/>
    </xf>
    <xf numFmtId="3" fontId="6" fillId="0" borderId="1" xfId="8" applyNumberFormat="1" applyFont="1">
      <alignment horizontal="right" vertical="center"/>
    </xf>
    <xf numFmtId="4" fontId="6" fillId="0" borderId="1" xfId="8" applyNumberFormat="1" applyFont="1">
      <alignment horizontal="right" vertical="center"/>
    </xf>
    <xf numFmtId="4" fontId="7" fillId="0" borderId="1" xfId="8" applyNumberFormat="1" applyFont="1">
      <alignment horizontal="right" vertical="center"/>
    </xf>
    <xf numFmtId="4" fontId="9" fillId="0" borderId="1" xfId="8" applyNumberFormat="1" applyFont="1">
      <alignment horizontal="right" vertical="center"/>
    </xf>
    <xf numFmtId="0" fontId="10" fillId="0" borderId="0" xfId="0" applyFont="1"/>
    <xf numFmtId="3" fontId="7" fillId="5" borderId="1" xfId="4" applyNumberFormat="1" applyFont="1">
      <alignment vertical="center"/>
    </xf>
    <xf numFmtId="3" fontId="7" fillId="0" borderId="1" xfId="8" applyNumberFormat="1" applyFont="1">
      <alignment horizontal="right" vertical="center"/>
    </xf>
    <xf numFmtId="3" fontId="9" fillId="0" borderId="1" xfId="8" applyNumberFormat="1" applyFont="1">
      <alignment horizontal="right" vertical="center"/>
    </xf>
    <xf numFmtId="0" fontId="11" fillId="8" borderId="1" xfId="7" quotePrefix="1" applyNumberFormat="1" applyFont="1" applyAlignment="1">
      <alignment horizontal="left" vertical="center" indent="8"/>
    </xf>
    <xf numFmtId="0" fontId="11" fillId="8" borderId="1" xfId="7" quotePrefix="1" applyFont="1">
      <alignment horizontal="left" vertical="center" indent="1"/>
    </xf>
    <xf numFmtId="3" fontId="11" fillId="0" borderId="1" xfId="8" applyNumberFormat="1" applyFont="1">
      <alignment horizontal="right" vertical="center"/>
    </xf>
    <xf numFmtId="4" fontId="11" fillId="0" borderId="1" xfId="8" applyNumberFormat="1" applyFont="1">
      <alignment horizontal="right" vertical="center"/>
    </xf>
    <xf numFmtId="4" fontId="12" fillId="0" borderId="1" xfId="8" applyNumberFormat="1" applyFont="1">
      <alignment horizontal="right" vertical="center"/>
    </xf>
    <xf numFmtId="0" fontId="13" fillId="0" borderId="0" xfId="0" applyFont="1"/>
    <xf numFmtId="4" fontId="14" fillId="0" borderId="1" xfId="8" applyNumberFormat="1" applyFont="1">
      <alignment horizontal="right" vertical="center"/>
    </xf>
    <xf numFmtId="0" fontId="15" fillId="0" borderId="0" xfId="0" applyFont="1"/>
    <xf numFmtId="3" fontId="16" fillId="0" borderId="1" xfId="8" applyNumberFormat="1" applyFont="1">
      <alignment horizontal="right" vertical="center"/>
    </xf>
    <xf numFmtId="0" fontId="17" fillId="0" borderId="0" xfId="0" applyFont="1"/>
  </cellXfs>
  <cellStyles count="9">
    <cellStyle name="Normalno" xfId="0" builtinId="0"/>
    <cellStyle name="SAPBEXaggData" xfId="4"/>
    <cellStyle name="SAPBEXchaText" xfId="1"/>
    <cellStyle name="SAPBEXHLevel0" xfId="3"/>
    <cellStyle name="SAPBEXHLevel1" xfId="5"/>
    <cellStyle name="SAPBEXHLevel2" xfId="6"/>
    <cellStyle name="SAPBEXHLevel3" xfId="7"/>
    <cellStyle name="SAPBEXstdData" xfId="8"/>
    <cellStyle name="SAPBEXstdItem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2"/>
  <sheetViews>
    <sheetView tabSelected="1" topLeftCell="A115" zoomScale="80" zoomScaleNormal="80" zoomScaleSheetLayoutView="80" workbookViewId="0">
      <selection activeCell="A78" sqref="A78:K78"/>
    </sheetView>
  </sheetViews>
  <sheetFormatPr defaultRowHeight="15" x14ac:dyDescent="0.25"/>
  <cols>
    <col min="1" max="1" width="28.85546875" bestFit="1" customWidth="1"/>
    <col min="2" max="2" width="68.28515625" style="7" customWidth="1"/>
    <col min="3" max="3" width="11.7109375" customWidth="1"/>
    <col min="4" max="4" width="11.7109375" hidden="1" customWidth="1"/>
    <col min="5" max="5" width="16" customWidth="1"/>
    <col min="6" max="6" width="13.7109375" customWidth="1"/>
    <col min="7" max="7" width="16" customWidth="1"/>
    <col min="8" max="8" width="16" style="8" hidden="1" customWidth="1"/>
    <col min="9" max="11" width="16" style="8" customWidth="1"/>
    <col min="12" max="12" width="1.42578125" customWidth="1"/>
    <col min="13" max="13" width="16" style="8" hidden="1" customWidth="1"/>
    <col min="14" max="17" width="16" bestFit="1" customWidth="1"/>
    <col min="18" max="20" width="11.85546875" bestFit="1" customWidth="1"/>
    <col min="21" max="24" width="16" bestFit="1" customWidth="1"/>
    <col min="25" max="25" width="21.85546875" bestFit="1" customWidth="1"/>
    <col min="26" max="26" width="13.28515625" bestFit="1" customWidth="1"/>
    <col min="256" max="256" width="28.85546875" bestFit="1" customWidth="1"/>
    <col min="257" max="257" width="68.28515625" customWidth="1"/>
    <col min="258" max="258" width="11.7109375" customWidth="1"/>
    <col min="259" max="259" width="16" customWidth="1"/>
    <col min="260" max="260" width="13.7109375" customWidth="1"/>
    <col min="261" max="264" width="16" customWidth="1"/>
    <col min="265" max="265" width="13.7109375" customWidth="1"/>
    <col min="266" max="267" width="15.42578125" bestFit="1" customWidth="1"/>
    <col min="268" max="273" width="16" bestFit="1" customWidth="1"/>
    <col min="274" max="276" width="11.85546875" bestFit="1" customWidth="1"/>
    <col min="277" max="280" width="16" bestFit="1" customWidth="1"/>
    <col min="281" max="281" width="21.85546875" bestFit="1" customWidth="1"/>
    <col min="282" max="282" width="13.28515625" bestFit="1" customWidth="1"/>
    <col min="512" max="512" width="28.85546875" bestFit="1" customWidth="1"/>
    <col min="513" max="513" width="68.28515625" customWidth="1"/>
    <col min="514" max="514" width="11.7109375" customWidth="1"/>
    <col min="515" max="515" width="16" customWidth="1"/>
    <col min="516" max="516" width="13.7109375" customWidth="1"/>
    <col min="517" max="520" width="16" customWidth="1"/>
    <col min="521" max="521" width="13.7109375" customWidth="1"/>
    <col min="522" max="523" width="15.42578125" bestFit="1" customWidth="1"/>
    <col min="524" max="529" width="16" bestFit="1" customWidth="1"/>
    <col min="530" max="532" width="11.85546875" bestFit="1" customWidth="1"/>
    <col min="533" max="536" width="16" bestFit="1" customWidth="1"/>
    <col min="537" max="537" width="21.85546875" bestFit="1" customWidth="1"/>
    <col min="538" max="538" width="13.28515625" bestFit="1" customWidth="1"/>
    <col min="768" max="768" width="28.85546875" bestFit="1" customWidth="1"/>
    <col min="769" max="769" width="68.28515625" customWidth="1"/>
    <col min="770" max="770" width="11.7109375" customWidth="1"/>
    <col min="771" max="771" width="16" customWidth="1"/>
    <col min="772" max="772" width="13.7109375" customWidth="1"/>
    <col min="773" max="776" width="16" customWidth="1"/>
    <col min="777" max="777" width="13.7109375" customWidth="1"/>
    <col min="778" max="779" width="15.42578125" bestFit="1" customWidth="1"/>
    <col min="780" max="785" width="16" bestFit="1" customWidth="1"/>
    <col min="786" max="788" width="11.85546875" bestFit="1" customWidth="1"/>
    <col min="789" max="792" width="16" bestFit="1" customWidth="1"/>
    <col min="793" max="793" width="21.85546875" bestFit="1" customWidth="1"/>
    <col min="794" max="794" width="13.28515625" bestFit="1" customWidth="1"/>
    <col min="1024" max="1024" width="28.85546875" bestFit="1" customWidth="1"/>
    <col min="1025" max="1025" width="68.28515625" customWidth="1"/>
    <col min="1026" max="1026" width="11.7109375" customWidth="1"/>
    <col min="1027" max="1027" width="16" customWidth="1"/>
    <col min="1028" max="1028" width="13.7109375" customWidth="1"/>
    <col min="1029" max="1032" width="16" customWidth="1"/>
    <col min="1033" max="1033" width="13.7109375" customWidth="1"/>
    <col min="1034" max="1035" width="15.42578125" bestFit="1" customWidth="1"/>
    <col min="1036" max="1041" width="16" bestFit="1" customWidth="1"/>
    <col min="1042" max="1044" width="11.85546875" bestFit="1" customWidth="1"/>
    <col min="1045" max="1048" width="16" bestFit="1" customWidth="1"/>
    <col min="1049" max="1049" width="21.85546875" bestFit="1" customWidth="1"/>
    <col min="1050" max="1050" width="13.28515625" bestFit="1" customWidth="1"/>
    <col min="1280" max="1280" width="28.85546875" bestFit="1" customWidth="1"/>
    <col min="1281" max="1281" width="68.28515625" customWidth="1"/>
    <col min="1282" max="1282" width="11.7109375" customWidth="1"/>
    <col min="1283" max="1283" width="16" customWidth="1"/>
    <col min="1284" max="1284" width="13.7109375" customWidth="1"/>
    <col min="1285" max="1288" width="16" customWidth="1"/>
    <col min="1289" max="1289" width="13.7109375" customWidth="1"/>
    <col min="1290" max="1291" width="15.42578125" bestFit="1" customWidth="1"/>
    <col min="1292" max="1297" width="16" bestFit="1" customWidth="1"/>
    <col min="1298" max="1300" width="11.85546875" bestFit="1" customWidth="1"/>
    <col min="1301" max="1304" width="16" bestFit="1" customWidth="1"/>
    <col min="1305" max="1305" width="21.85546875" bestFit="1" customWidth="1"/>
    <col min="1306" max="1306" width="13.28515625" bestFit="1" customWidth="1"/>
    <col min="1536" max="1536" width="28.85546875" bestFit="1" customWidth="1"/>
    <col min="1537" max="1537" width="68.28515625" customWidth="1"/>
    <col min="1538" max="1538" width="11.7109375" customWidth="1"/>
    <col min="1539" max="1539" width="16" customWidth="1"/>
    <col min="1540" max="1540" width="13.7109375" customWidth="1"/>
    <col min="1541" max="1544" width="16" customWidth="1"/>
    <col min="1545" max="1545" width="13.7109375" customWidth="1"/>
    <col min="1546" max="1547" width="15.42578125" bestFit="1" customWidth="1"/>
    <col min="1548" max="1553" width="16" bestFit="1" customWidth="1"/>
    <col min="1554" max="1556" width="11.85546875" bestFit="1" customWidth="1"/>
    <col min="1557" max="1560" width="16" bestFit="1" customWidth="1"/>
    <col min="1561" max="1561" width="21.85546875" bestFit="1" customWidth="1"/>
    <col min="1562" max="1562" width="13.28515625" bestFit="1" customWidth="1"/>
    <col min="1792" max="1792" width="28.85546875" bestFit="1" customWidth="1"/>
    <col min="1793" max="1793" width="68.28515625" customWidth="1"/>
    <col min="1794" max="1794" width="11.7109375" customWidth="1"/>
    <col min="1795" max="1795" width="16" customWidth="1"/>
    <col min="1796" max="1796" width="13.7109375" customWidth="1"/>
    <col min="1797" max="1800" width="16" customWidth="1"/>
    <col min="1801" max="1801" width="13.7109375" customWidth="1"/>
    <col min="1802" max="1803" width="15.42578125" bestFit="1" customWidth="1"/>
    <col min="1804" max="1809" width="16" bestFit="1" customWidth="1"/>
    <col min="1810" max="1812" width="11.85546875" bestFit="1" customWidth="1"/>
    <col min="1813" max="1816" width="16" bestFit="1" customWidth="1"/>
    <col min="1817" max="1817" width="21.85546875" bestFit="1" customWidth="1"/>
    <col min="1818" max="1818" width="13.28515625" bestFit="1" customWidth="1"/>
    <col min="2048" max="2048" width="28.85546875" bestFit="1" customWidth="1"/>
    <col min="2049" max="2049" width="68.28515625" customWidth="1"/>
    <col min="2050" max="2050" width="11.7109375" customWidth="1"/>
    <col min="2051" max="2051" width="16" customWidth="1"/>
    <col min="2052" max="2052" width="13.7109375" customWidth="1"/>
    <col min="2053" max="2056" width="16" customWidth="1"/>
    <col min="2057" max="2057" width="13.7109375" customWidth="1"/>
    <col min="2058" max="2059" width="15.42578125" bestFit="1" customWidth="1"/>
    <col min="2060" max="2065" width="16" bestFit="1" customWidth="1"/>
    <col min="2066" max="2068" width="11.85546875" bestFit="1" customWidth="1"/>
    <col min="2069" max="2072" width="16" bestFit="1" customWidth="1"/>
    <col min="2073" max="2073" width="21.85546875" bestFit="1" customWidth="1"/>
    <col min="2074" max="2074" width="13.28515625" bestFit="1" customWidth="1"/>
    <col min="2304" max="2304" width="28.85546875" bestFit="1" customWidth="1"/>
    <col min="2305" max="2305" width="68.28515625" customWidth="1"/>
    <col min="2306" max="2306" width="11.7109375" customWidth="1"/>
    <col min="2307" max="2307" width="16" customWidth="1"/>
    <col min="2308" max="2308" width="13.7109375" customWidth="1"/>
    <col min="2309" max="2312" width="16" customWidth="1"/>
    <col min="2313" max="2313" width="13.7109375" customWidth="1"/>
    <col min="2314" max="2315" width="15.42578125" bestFit="1" customWidth="1"/>
    <col min="2316" max="2321" width="16" bestFit="1" customWidth="1"/>
    <col min="2322" max="2324" width="11.85546875" bestFit="1" customWidth="1"/>
    <col min="2325" max="2328" width="16" bestFit="1" customWidth="1"/>
    <col min="2329" max="2329" width="21.85546875" bestFit="1" customWidth="1"/>
    <col min="2330" max="2330" width="13.28515625" bestFit="1" customWidth="1"/>
    <col min="2560" max="2560" width="28.85546875" bestFit="1" customWidth="1"/>
    <col min="2561" max="2561" width="68.28515625" customWidth="1"/>
    <col min="2562" max="2562" width="11.7109375" customWidth="1"/>
    <col min="2563" max="2563" width="16" customWidth="1"/>
    <col min="2564" max="2564" width="13.7109375" customWidth="1"/>
    <col min="2565" max="2568" width="16" customWidth="1"/>
    <col min="2569" max="2569" width="13.7109375" customWidth="1"/>
    <col min="2570" max="2571" width="15.42578125" bestFit="1" customWidth="1"/>
    <col min="2572" max="2577" width="16" bestFit="1" customWidth="1"/>
    <col min="2578" max="2580" width="11.85546875" bestFit="1" customWidth="1"/>
    <col min="2581" max="2584" width="16" bestFit="1" customWidth="1"/>
    <col min="2585" max="2585" width="21.85546875" bestFit="1" customWidth="1"/>
    <col min="2586" max="2586" width="13.28515625" bestFit="1" customWidth="1"/>
    <col min="2816" max="2816" width="28.85546875" bestFit="1" customWidth="1"/>
    <col min="2817" max="2817" width="68.28515625" customWidth="1"/>
    <col min="2818" max="2818" width="11.7109375" customWidth="1"/>
    <col min="2819" max="2819" width="16" customWidth="1"/>
    <col min="2820" max="2820" width="13.7109375" customWidth="1"/>
    <col min="2821" max="2824" width="16" customWidth="1"/>
    <col min="2825" max="2825" width="13.7109375" customWidth="1"/>
    <col min="2826" max="2827" width="15.42578125" bestFit="1" customWidth="1"/>
    <col min="2828" max="2833" width="16" bestFit="1" customWidth="1"/>
    <col min="2834" max="2836" width="11.85546875" bestFit="1" customWidth="1"/>
    <col min="2837" max="2840" width="16" bestFit="1" customWidth="1"/>
    <col min="2841" max="2841" width="21.85546875" bestFit="1" customWidth="1"/>
    <col min="2842" max="2842" width="13.28515625" bestFit="1" customWidth="1"/>
    <col min="3072" max="3072" width="28.85546875" bestFit="1" customWidth="1"/>
    <col min="3073" max="3073" width="68.28515625" customWidth="1"/>
    <col min="3074" max="3074" width="11.7109375" customWidth="1"/>
    <col min="3075" max="3075" width="16" customWidth="1"/>
    <col min="3076" max="3076" width="13.7109375" customWidth="1"/>
    <col min="3077" max="3080" width="16" customWidth="1"/>
    <col min="3081" max="3081" width="13.7109375" customWidth="1"/>
    <col min="3082" max="3083" width="15.42578125" bestFit="1" customWidth="1"/>
    <col min="3084" max="3089" width="16" bestFit="1" customWidth="1"/>
    <col min="3090" max="3092" width="11.85546875" bestFit="1" customWidth="1"/>
    <col min="3093" max="3096" width="16" bestFit="1" customWidth="1"/>
    <col min="3097" max="3097" width="21.85546875" bestFit="1" customWidth="1"/>
    <col min="3098" max="3098" width="13.28515625" bestFit="1" customWidth="1"/>
    <col min="3328" max="3328" width="28.85546875" bestFit="1" customWidth="1"/>
    <col min="3329" max="3329" width="68.28515625" customWidth="1"/>
    <col min="3330" max="3330" width="11.7109375" customWidth="1"/>
    <col min="3331" max="3331" width="16" customWidth="1"/>
    <col min="3332" max="3332" width="13.7109375" customWidth="1"/>
    <col min="3333" max="3336" width="16" customWidth="1"/>
    <col min="3337" max="3337" width="13.7109375" customWidth="1"/>
    <col min="3338" max="3339" width="15.42578125" bestFit="1" customWidth="1"/>
    <col min="3340" max="3345" width="16" bestFit="1" customWidth="1"/>
    <col min="3346" max="3348" width="11.85546875" bestFit="1" customWidth="1"/>
    <col min="3349" max="3352" width="16" bestFit="1" customWidth="1"/>
    <col min="3353" max="3353" width="21.85546875" bestFit="1" customWidth="1"/>
    <col min="3354" max="3354" width="13.28515625" bestFit="1" customWidth="1"/>
    <col min="3584" max="3584" width="28.85546875" bestFit="1" customWidth="1"/>
    <col min="3585" max="3585" width="68.28515625" customWidth="1"/>
    <col min="3586" max="3586" width="11.7109375" customWidth="1"/>
    <col min="3587" max="3587" width="16" customWidth="1"/>
    <col min="3588" max="3588" width="13.7109375" customWidth="1"/>
    <col min="3589" max="3592" width="16" customWidth="1"/>
    <col min="3593" max="3593" width="13.7109375" customWidth="1"/>
    <col min="3594" max="3595" width="15.42578125" bestFit="1" customWidth="1"/>
    <col min="3596" max="3601" width="16" bestFit="1" customWidth="1"/>
    <col min="3602" max="3604" width="11.85546875" bestFit="1" customWidth="1"/>
    <col min="3605" max="3608" width="16" bestFit="1" customWidth="1"/>
    <col min="3609" max="3609" width="21.85546875" bestFit="1" customWidth="1"/>
    <col min="3610" max="3610" width="13.28515625" bestFit="1" customWidth="1"/>
    <col min="3840" max="3840" width="28.85546875" bestFit="1" customWidth="1"/>
    <col min="3841" max="3841" width="68.28515625" customWidth="1"/>
    <col min="3842" max="3842" width="11.7109375" customWidth="1"/>
    <col min="3843" max="3843" width="16" customWidth="1"/>
    <col min="3844" max="3844" width="13.7109375" customWidth="1"/>
    <col min="3845" max="3848" width="16" customWidth="1"/>
    <col min="3849" max="3849" width="13.7109375" customWidth="1"/>
    <col min="3850" max="3851" width="15.42578125" bestFit="1" customWidth="1"/>
    <col min="3852" max="3857" width="16" bestFit="1" customWidth="1"/>
    <col min="3858" max="3860" width="11.85546875" bestFit="1" customWidth="1"/>
    <col min="3861" max="3864" width="16" bestFit="1" customWidth="1"/>
    <col min="3865" max="3865" width="21.85546875" bestFit="1" customWidth="1"/>
    <col min="3866" max="3866" width="13.28515625" bestFit="1" customWidth="1"/>
    <col min="4096" max="4096" width="28.85546875" bestFit="1" customWidth="1"/>
    <col min="4097" max="4097" width="68.28515625" customWidth="1"/>
    <col min="4098" max="4098" width="11.7109375" customWidth="1"/>
    <col min="4099" max="4099" width="16" customWidth="1"/>
    <col min="4100" max="4100" width="13.7109375" customWidth="1"/>
    <col min="4101" max="4104" width="16" customWidth="1"/>
    <col min="4105" max="4105" width="13.7109375" customWidth="1"/>
    <col min="4106" max="4107" width="15.42578125" bestFit="1" customWidth="1"/>
    <col min="4108" max="4113" width="16" bestFit="1" customWidth="1"/>
    <col min="4114" max="4116" width="11.85546875" bestFit="1" customWidth="1"/>
    <col min="4117" max="4120" width="16" bestFit="1" customWidth="1"/>
    <col min="4121" max="4121" width="21.85546875" bestFit="1" customWidth="1"/>
    <col min="4122" max="4122" width="13.28515625" bestFit="1" customWidth="1"/>
    <col min="4352" max="4352" width="28.85546875" bestFit="1" customWidth="1"/>
    <col min="4353" max="4353" width="68.28515625" customWidth="1"/>
    <col min="4354" max="4354" width="11.7109375" customWidth="1"/>
    <col min="4355" max="4355" width="16" customWidth="1"/>
    <col min="4356" max="4356" width="13.7109375" customWidth="1"/>
    <col min="4357" max="4360" width="16" customWidth="1"/>
    <col min="4361" max="4361" width="13.7109375" customWidth="1"/>
    <col min="4362" max="4363" width="15.42578125" bestFit="1" customWidth="1"/>
    <col min="4364" max="4369" width="16" bestFit="1" customWidth="1"/>
    <col min="4370" max="4372" width="11.85546875" bestFit="1" customWidth="1"/>
    <col min="4373" max="4376" width="16" bestFit="1" customWidth="1"/>
    <col min="4377" max="4377" width="21.85546875" bestFit="1" customWidth="1"/>
    <col min="4378" max="4378" width="13.28515625" bestFit="1" customWidth="1"/>
    <col min="4608" max="4608" width="28.85546875" bestFit="1" customWidth="1"/>
    <col min="4609" max="4609" width="68.28515625" customWidth="1"/>
    <col min="4610" max="4610" width="11.7109375" customWidth="1"/>
    <col min="4611" max="4611" width="16" customWidth="1"/>
    <col min="4612" max="4612" width="13.7109375" customWidth="1"/>
    <col min="4613" max="4616" width="16" customWidth="1"/>
    <col min="4617" max="4617" width="13.7109375" customWidth="1"/>
    <col min="4618" max="4619" width="15.42578125" bestFit="1" customWidth="1"/>
    <col min="4620" max="4625" width="16" bestFit="1" customWidth="1"/>
    <col min="4626" max="4628" width="11.85546875" bestFit="1" customWidth="1"/>
    <col min="4629" max="4632" width="16" bestFit="1" customWidth="1"/>
    <col min="4633" max="4633" width="21.85546875" bestFit="1" customWidth="1"/>
    <col min="4634" max="4634" width="13.28515625" bestFit="1" customWidth="1"/>
    <col min="4864" max="4864" width="28.85546875" bestFit="1" customWidth="1"/>
    <col min="4865" max="4865" width="68.28515625" customWidth="1"/>
    <col min="4866" max="4866" width="11.7109375" customWidth="1"/>
    <col min="4867" max="4867" width="16" customWidth="1"/>
    <col min="4868" max="4868" width="13.7109375" customWidth="1"/>
    <col min="4869" max="4872" width="16" customWidth="1"/>
    <col min="4873" max="4873" width="13.7109375" customWidth="1"/>
    <col min="4874" max="4875" width="15.42578125" bestFit="1" customWidth="1"/>
    <col min="4876" max="4881" width="16" bestFit="1" customWidth="1"/>
    <col min="4882" max="4884" width="11.85546875" bestFit="1" customWidth="1"/>
    <col min="4885" max="4888" width="16" bestFit="1" customWidth="1"/>
    <col min="4889" max="4889" width="21.85546875" bestFit="1" customWidth="1"/>
    <col min="4890" max="4890" width="13.28515625" bestFit="1" customWidth="1"/>
    <col min="5120" max="5120" width="28.85546875" bestFit="1" customWidth="1"/>
    <col min="5121" max="5121" width="68.28515625" customWidth="1"/>
    <col min="5122" max="5122" width="11.7109375" customWidth="1"/>
    <col min="5123" max="5123" width="16" customWidth="1"/>
    <col min="5124" max="5124" width="13.7109375" customWidth="1"/>
    <col min="5125" max="5128" width="16" customWidth="1"/>
    <col min="5129" max="5129" width="13.7109375" customWidth="1"/>
    <col min="5130" max="5131" width="15.42578125" bestFit="1" customWidth="1"/>
    <col min="5132" max="5137" width="16" bestFit="1" customWidth="1"/>
    <col min="5138" max="5140" width="11.85546875" bestFit="1" customWidth="1"/>
    <col min="5141" max="5144" width="16" bestFit="1" customWidth="1"/>
    <col min="5145" max="5145" width="21.85546875" bestFit="1" customWidth="1"/>
    <col min="5146" max="5146" width="13.28515625" bestFit="1" customWidth="1"/>
    <col min="5376" max="5376" width="28.85546875" bestFit="1" customWidth="1"/>
    <col min="5377" max="5377" width="68.28515625" customWidth="1"/>
    <col min="5378" max="5378" width="11.7109375" customWidth="1"/>
    <col min="5379" max="5379" width="16" customWidth="1"/>
    <col min="5380" max="5380" width="13.7109375" customWidth="1"/>
    <col min="5381" max="5384" width="16" customWidth="1"/>
    <col min="5385" max="5385" width="13.7109375" customWidth="1"/>
    <col min="5386" max="5387" width="15.42578125" bestFit="1" customWidth="1"/>
    <col min="5388" max="5393" width="16" bestFit="1" customWidth="1"/>
    <col min="5394" max="5396" width="11.85546875" bestFit="1" customWidth="1"/>
    <col min="5397" max="5400" width="16" bestFit="1" customWidth="1"/>
    <col min="5401" max="5401" width="21.85546875" bestFit="1" customWidth="1"/>
    <col min="5402" max="5402" width="13.28515625" bestFit="1" customWidth="1"/>
    <col min="5632" max="5632" width="28.85546875" bestFit="1" customWidth="1"/>
    <col min="5633" max="5633" width="68.28515625" customWidth="1"/>
    <col min="5634" max="5634" width="11.7109375" customWidth="1"/>
    <col min="5635" max="5635" width="16" customWidth="1"/>
    <col min="5636" max="5636" width="13.7109375" customWidth="1"/>
    <col min="5637" max="5640" width="16" customWidth="1"/>
    <col min="5641" max="5641" width="13.7109375" customWidth="1"/>
    <col min="5642" max="5643" width="15.42578125" bestFit="1" customWidth="1"/>
    <col min="5644" max="5649" width="16" bestFit="1" customWidth="1"/>
    <col min="5650" max="5652" width="11.85546875" bestFit="1" customWidth="1"/>
    <col min="5653" max="5656" width="16" bestFit="1" customWidth="1"/>
    <col min="5657" max="5657" width="21.85546875" bestFit="1" customWidth="1"/>
    <col min="5658" max="5658" width="13.28515625" bestFit="1" customWidth="1"/>
    <col min="5888" max="5888" width="28.85546875" bestFit="1" customWidth="1"/>
    <col min="5889" max="5889" width="68.28515625" customWidth="1"/>
    <col min="5890" max="5890" width="11.7109375" customWidth="1"/>
    <col min="5891" max="5891" width="16" customWidth="1"/>
    <col min="5892" max="5892" width="13.7109375" customWidth="1"/>
    <col min="5893" max="5896" width="16" customWidth="1"/>
    <col min="5897" max="5897" width="13.7109375" customWidth="1"/>
    <col min="5898" max="5899" width="15.42578125" bestFit="1" customWidth="1"/>
    <col min="5900" max="5905" width="16" bestFit="1" customWidth="1"/>
    <col min="5906" max="5908" width="11.85546875" bestFit="1" customWidth="1"/>
    <col min="5909" max="5912" width="16" bestFit="1" customWidth="1"/>
    <col min="5913" max="5913" width="21.85546875" bestFit="1" customWidth="1"/>
    <col min="5914" max="5914" width="13.28515625" bestFit="1" customWidth="1"/>
    <col min="6144" max="6144" width="28.85546875" bestFit="1" customWidth="1"/>
    <col min="6145" max="6145" width="68.28515625" customWidth="1"/>
    <col min="6146" max="6146" width="11.7109375" customWidth="1"/>
    <col min="6147" max="6147" width="16" customWidth="1"/>
    <col min="6148" max="6148" width="13.7109375" customWidth="1"/>
    <col min="6149" max="6152" width="16" customWidth="1"/>
    <col min="6153" max="6153" width="13.7109375" customWidth="1"/>
    <col min="6154" max="6155" width="15.42578125" bestFit="1" customWidth="1"/>
    <col min="6156" max="6161" width="16" bestFit="1" customWidth="1"/>
    <col min="6162" max="6164" width="11.85546875" bestFit="1" customWidth="1"/>
    <col min="6165" max="6168" width="16" bestFit="1" customWidth="1"/>
    <col min="6169" max="6169" width="21.85546875" bestFit="1" customWidth="1"/>
    <col min="6170" max="6170" width="13.28515625" bestFit="1" customWidth="1"/>
    <col min="6400" max="6400" width="28.85546875" bestFit="1" customWidth="1"/>
    <col min="6401" max="6401" width="68.28515625" customWidth="1"/>
    <col min="6402" max="6402" width="11.7109375" customWidth="1"/>
    <col min="6403" max="6403" width="16" customWidth="1"/>
    <col min="6404" max="6404" width="13.7109375" customWidth="1"/>
    <col min="6405" max="6408" width="16" customWidth="1"/>
    <col min="6409" max="6409" width="13.7109375" customWidth="1"/>
    <col min="6410" max="6411" width="15.42578125" bestFit="1" customWidth="1"/>
    <col min="6412" max="6417" width="16" bestFit="1" customWidth="1"/>
    <col min="6418" max="6420" width="11.85546875" bestFit="1" customWidth="1"/>
    <col min="6421" max="6424" width="16" bestFit="1" customWidth="1"/>
    <col min="6425" max="6425" width="21.85546875" bestFit="1" customWidth="1"/>
    <col min="6426" max="6426" width="13.28515625" bestFit="1" customWidth="1"/>
    <col min="6656" max="6656" width="28.85546875" bestFit="1" customWidth="1"/>
    <col min="6657" max="6657" width="68.28515625" customWidth="1"/>
    <col min="6658" max="6658" width="11.7109375" customWidth="1"/>
    <col min="6659" max="6659" width="16" customWidth="1"/>
    <col min="6660" max="6660" width="13.7109375" customWidth="1"/>
    <col min="6661" max="6664" width="16" customWidth="1"/>
    <col min="6665" max="6665" width="13.7109375" customWidth="1"/>
    <col min="6666" max="6667" width="15.42578125" bestFit="1" customWidth="1"/>
    <col min="6668" max="6673" width="16" bestFit="1" customWidth="1"/>
    <col min="6674" max="6676" width="11.85546875" bestFit="1" customWidth="1"/>
    <col min="6677" max="6680" width="16" bestFit="1" customWidth="1"/>
    <col min="6681" max="6681" width="21.85546875" bestFit="1" customWidth="1"/>
    <col min="6682" max="6682" width="13.28515625" bestFit="1" customWidth="1"/>
    <col min="6912" max="6912" width="28.85546875" bestFit="1" customWidth="1"/>
    <col min="6913" max="6913" width="68.28515625" customWidth="1"/>
    <col min="6914" max="6914" width="11.7109375" customWidth="1"/>
    <col min="6915" max="6915" width="16" customWidth="1"/>
    <col min="6916" max="6916" width="13.7109375" customWidth="1"/>
    <col min="6917" max="6920" width="16" customWidth="1"/>
    <col min="6921" max="6921" width="13.7109375" customWidth="1"/>
    <col min="6922" max="6923" width="15.42578125" bestFit="1" customWidth="1"/>
    <col min="6924" max="6929" width="16" bestFit="1" customWidth="1"/>
    <col min="6930" max="6932" width="11.85546875" bestFit="1" customWidth="1"/>
    <col min="6933" max="6936" width="16" bestFit="1" customWidth="1"/>
    <col min="6937" max="6937" width="21.85546875" bestFit="1" customWidth="1"/>
    <col min="6938" max="6938" width="13.28515625" bestFit="1" customWidth="1"/>
    <col min="7168" max="7168" width="28.85546875" bestFit="1" customWidth="1"/>
    <col min="7169" max="7169" width="68.28515625" customWidth="1"/>
    <col min="7170" max="7170" width="11.7109375" customWidth="1"/>
    <col min="7171" max="7171" width="16" customWidth="1"/>
    <col min="7172" max="7172" width="13.7109375" customWidth="1"/>
    <col min="7173" max="7176" width="16" customWidth="1"/>
    <col min="7177" max="7177" width="13.7109375" customWidth="1"/>
    <col min="7178" max="7179" width="15.42578125" bestFit="1" customWidth="1"/>
    <col min="7180" max="7185" width="16" bestFit="1" customWidth="1"/>
    <col min="7186" max="7188" width="11.85546875" bestFit="1" customWidth="1"/>
    <col min="7189" max="7192" width="16" bestFit="1" customWidth="1"/>
    <col min="7193" max="7193" width="21.85546875" bestFit="1" customWidth="1"/>
    <col min="7194" max="7194" width="13.28515625" bestFit="1" customWidth="1"/>
    <col min="7424" max="7424" width="28.85546875" bestFit="1" customWidth="1"/>
    <col min="7425" max="7425" width="68.28515625" customWidth="1"/>
    <col min="7426" max="7426" width="11.7109375" customWidth="1"/>
    <col min="7427" max="7427" width="16" customWidth="1"/>
    <col min="7428" max="7428" width="13.7109375" customWidth="1"/>
    <col min="7429" max="7432" width="16" customWidth="1"/>
    <col min="7433" max="7433" width="13.7109375" customWidth="1"/>
    <col min="7434" max="7435" width="15.42578125" bestFit="1" customWidth="1"/>
    <col min="7436" max="7441" width="16" bestFit="1" customWidth="1"/>
    <col min="7442" max="7444" width="11.85546875" bestFit="1" customWidth="1"/>
    <col min="7445" max="7448" width="16" bestFit="1" customWidth="1"/>
    <col min="7449" max="7449" width="21.85546875" bestFit="1" customWidth="1"/>
    <col min="7450" max="7450" width="13.28515625" bestFit="1" customWidth="1"/>
    <col min="7680" max="7680" width="28.85546875" bestFit="1" customWidth="1"/>
    <col min="7681" max="7681" width="68.28515625" customWidth="1"/>
    <col min="7682" max="7682" width="11.7109375" customWidth="1"/>
    <col min="7683" max="7683" width="16" customWidth="1"/>
    <col min="7684" max="7684" width="13.7109375" customWidth="1"/>
    <col min="7685" max="7688" width="16" customWidth="1"/>
    <col min="7689" max="7689" width="13.7109375" customWidth="1"/>
    <col min="7690" max="7691" width="15.42578125" bestFit="1" customWidth="1"/>
    <col min="7692" max="7697" width="16" bestFit="1" customWidth="1"/>
    <col min="7698" max="7700" width="11.85546875" bestFit="1" customWidth="1"/>
    <col min="7701" max="7704" width="16" bestFit="1" customWidth="1"/>
    <col min="7705" max="7705" width="21.85546875" bestFit="1" customWidth="1"/>
    <col min="7706" max="7706" width="13.28515625" bestFit="1" customWidth="1"/>
    <col min="7936" max="7936" width="28.85546875" bestFit="1" customWidth="1"/>
    <col min="7937" max="7937" width="68.28515625" customWidth="1"/>
    <col min="7938" max="7938" width="11.7109375" customWidth="1"/>
    <col min="7939" max="7939" width="16" customWidth="1"/>
    <col min="7940" max="7940" width="13.7109375" customWidth="1"/>
    <col min="7941" max="7944" width="16" customWidth="1"/>
    <col min="7945" max="7945" width="13.7109375" customWidth="1"/>
    <col min="7946" max="7947" width="15.42578125" bestFit="1" customWidth="1"/>
    <col min="7948" max="7953" width="16" bestFit="1" customWidth="1"/>
    <col min="7954" max="7956" width="11.85546875" bestFit="1" customWidth="1"/>
    <col min="7957" max="7960" width="16" bestFit="1" customWidth="1"/>
    <col min="7961" max="7961" width="21.85546875" bestFit="1" customWidth="1"/>
    <col min="7962" max="7962" width="13.28515625" bestFit="1" customWidth="1"/>
    <col min="8192" max="8192" width="28.85546875" bestFit="1" customWidth="1"/>
    <col min="8193" max="8193" width="68.28515625" customWidth="1"/>
    <col min="8194" max="8194" width="11.7109375" customWidth="1"/>
    <col min="8195" max="8195" width="16" customWidth="1"/>
    <col min="8196" max="8196" width="13.7109375" customWidth="1"/>
    <col min="8197" max="8200" width="16" customWidth="1"/>
    <col min="8201" max="8201" width="13.7109375" customWidth="1"/>
    <col min="8202" max="8203" width="15.42578125" bestFit="1" customWidth="1"/>
    <col min="8204" max="8209" width="16" bestFit="1" customWidth="1"/>
    <col min="8210" max="8212" width="11.85546875" bestFit="1" customWidth="1"/>
    <col min="8213" max="8216" width="16" bestFit="1" customWidth="1"/>
    <col min="8217" max="8217" width="21.85546875" bestFit="1" customWidth="1"/>
    <col min="8218" max="8218" width="13.28515625" bestFit="1" customWidth="1"/>
    <col min="8448" max="8448" width="28.85546875" bestFit="1" customWidth="1"/>
    <col min="8449" max="8449" width="68.28515625" customWidth="1"/>
    <col min="8450" max="8450" width="11.7109375" customWidth="1"/>
    <col min="8451" max="8451" width="16" customWidth="1"/>
    <col min="8452" max="8452" width="13.7109375" customWidth="1"/>
    <col min="8453" max="8456" width="16" customWidth="1"/>
    <col min="8457" max="8457" width="13.7109375" customWidth="1"/>
    <col min="8458" max="8459" width="15.42578125" bestFit="1" customWidth="1"/>
    <col min="8460" max="8465" width="16" bestFit="1" customWidth="1"/>
    <col min="8466" max="8468" width="11.85546875" bestFit="1" customWidth="1"/>
    <col min="8469" max="8472" width="16" bestFit="1" customWidth="1"/>
    <col min="8473" max="8473" width="21.85546875" bestFit="1" customWidth="1"/>
    <col min="8474" max="8474" width="13.28515625" bestFit="1" customWidth="1"/>
    <col min="8704" max="8704" width="28.85546875" bestFit="1" customWidth="1"/>
    <col min="8705" max="8705" width="68.28515625" customWidth="1"/>
    <col min="8706" max="8706" width="11.7109375" customWidth="1"/>
    <col min="8707" max="8707" width="16" customWidth="1"/>
    <col min="8708" max="8708" width="13.7109375" customWidth="1"/>
    <col min="8709" max="8712" width="16" customWidth="1"/>
    <col min="8713" max="8713" width="13.7109375" customWidth="1"/>
    <col min="8714" max="8715" width="15.42578125" bestFit="1" customWidth="1"/>
    <col min="8716" max="8721" width="16" bestFit="1" customWidth="1"/>
    <col min="8722" max="8724" width="11.85546875" bestFit="1" customWidth="1"/>
    <col min="8725" max="8728" width="16" bestFit="1" customWidth="1"/>
    <col min="8729" max="8729" width="21.85546875" bestFit="1" customWidth="1"/>
    <col min="8730" max="8730" width="13.28515625" bestFit="1" customWidth="1"/>
    <col min="8960" max="8960" width="28.85546875" bestFit="1" customWidth="1"/>
    <col min="8961" max="8961" width="68.28515625" customWidth="1"/>
    <col min="8962" max="8962" width="11.7109375" customWidth="1"/>
    <col min="8963" max="8963" width="16" customWidth="1"/>
    <col min="8964" max="8964" width="13.7109375" customWidth="1"/>
    <col min="8965" max="8968" width="16" customWidth="1"/>
    <col min="8969" max="8969" width="13.7109375" customWidth="1"/>
    <col min="8970" max="8971" width="15.42578125" bestFit="1" customWidth="1"/>
    <col min="8972" max="8977" width="16" bestFit="1" customWidth="1"/>
    <col min="8978" max="8980" width="11.85546875" bestFit="1" customWidth="1"/>
    <col min="8981" max="8984" width="16" bestFit="1" customWidth="1"/>
    <col min="8985" max="8985" width="21.85546875" bestFit="1" customWidth="1"/>
    <col min="8986" max="8986" width="13.28515625" bestFit="1" customWidth="1"/>
    <col min="9216" max="9216" width="28.85546875" bestFit="1" customWidth="1"/>
    <col min="9217" max="9217" width="68.28515625" customWidth="1"/>
    <col min="9218" max="9218" width="11.7109375" customWidth="1"/>
    <col min="9219" max="9219" width="16" customWidth="1"/>
    <col min="9220" max="9220" width="13.7109375" customWidth="1"/>
    <col min="9221" max="9224" width="16" customWidth="1"/>
    <col min="9225" max="9225" width="13.7109375" customWidth="1"/>
    <col min="9226" max="9227" width="15.42578125" bestFit="1" customWidth="1"/>
    <col min="9228" max="9233" width="16" bestFit="1" customWidth="1"/>
    <col min="9234" max="9236" width="11.85546875" bestFit="1" customWidth="1"/>
    <col min="9237" max="9240" width="16" bestFit="1" customWidth="1"/>
    <col min="9241" max="9241" width="21.85546875" bestFit="1" customWidth="1"/>
    <col min="9242" max="9242" width="13.28515625" bestFit="1" customWidth="1"/>
    <col min="9472" max="9472" width="28.85546875" bestFit="1" customWidth="1"/>
    <col min="9473" max="9473" width="68.28515625" customWidth="1"/>
    <col min="9474" max="9474" width="11.7109375" customWidth="1"/>
    <col min="9475" max="9475" width="16" customWidth="1"/>
    <col min="9476" max="9476" width="13.7109375" customWidth="1"/>
    <col min="9477" max="9480" width="16" customWidth="1"/>
    <col min="9481" max="9481" width="13.7109375" customWidth="1"/>
    <col min="9482" max="9483" width="15.42578125" bestFit="1" customWidth="1"/>
    <col min="9484" max="9489" width="16" bestFit="1" customWidth="1"/>
    <col min="9490" max="9492" width="11.85546875" bestFit="1" customWidth="1"/>
    <col min="9493" max="9496" width="16" bestFit="1" customWidth="1"/>
    <col min="9497" max="9497" width="21.85546875" bestFit="1" customWidth="1"/>
    <col min="9498" max="9498" width="13.28515625" bestFit="1" customWidth="1"/>
    <col min="9728" max="9728" width="28.85546875" bestFit="1" customWidth="1"/>
    <col min="9729" max="9729" width="68.28515625" customWidth="1"/>
    <col min="9730" max="9730" width="11.7109375" customWidth="1"/>
    <col min="9731" max="9731" width="16" customWidth="1"/>
    <col min="9732" max="9732" width="13.7109375" customWidth="1"/>
    <col min="9733" max="9736" width="16" customWidth="1"/>
    <col min="9737" max="9737" width="13.7109375" customWidth="1"/>
    <col min="9738" max="9739" width="15.42578125" bestFit="1" customWidth="1"/>
    <col min="9740" max="9745" width="16" bestFit="1" customWidth="1"/>
    <col min="9746" max="9748" width="11.85546875" bestFit="1" customWidth="1"/>
    <col min="9749" max="9752" width="16" bestFit="1" customWidth="1"/>
    <col min="9753" max="9753" width="21.85546875" bestFit="1" customWidth="1"/>
    <col min="9754" max="9754" width="13.28515625" bestFit="1" customWidth="1"/>
    <col min="9984" max="9984" width="28.85546875" bestFit="1" customWidth="1"/>
    <col min="9985" max="9985" width="68.28515625" customWidth="1"/>
    <col min="9986" max="9986" width="11.7109375" customWidth="1"/>
    <col min="9987" max="9987" width="16" customWidth="1"/>
    <col min="9988" max="9988" width="13.7109375" customWidth="1"/>
    <col min="9989" max="9992" width="16" customWidth="1"/>
    <col min="9993" max="9993" width="13.7109375" customWidth="1"/>
    <col min="9994" max="9995" width="15.42578125" bestFit="1" customWidth="1"/>
    <col min="9996" max="10001" width="16" bestFit="1" customWidth="1"/>
    <col min="10002" max="10004" width="11.85546875" bestFit="1" customWidth="1"/>
    <col min="10005" max="10008" width="16" bestFit="1" customWidth="1"/>
    <col min="10009" max="10009" width="21.85546875" bestFit="1" customWidth="1"/>
    <col min="10010" max="10010" width="13.28515625" bestFit="1" customWidth="1"/>
    <col min="10240" max="10240" width="28.85546875" bestFit="1" customWidth="1"/>
    <col min="10241" max="10241" width="68.28515625" customWidth="1"/>
    <col min="10242" max="10242" width="11.7109375" customWidth="1"/>
    <col min="10243" max="10243" width="16" customWidth="1"/>
    <col min="10244" max="10244" width="13.7109375" customWidth="1"/>
    <col min="10245" max="10248" width="16" customWidth="1"/>
    <col min="10249" max="10249" width="13.7109375" customWidth="1"/>
    <col min="10250" max="10251" width="15.42578125" bestFit="1" customWidth="1"/>
    <col min="10252" max="10257" width="16" bestFit="1" customWidth="1"/>
    <col min="10258" max="10260" width="11.85546875" bestFit="1" customWidth="1"/>
    <col min="10261" max="10264" width="16" bestFit="1" customWidth="1"/>
    <col min="10265" max="10265" width="21.85546875" bestFit="1" customWidth="1"/>
    <col min="10266" max="10266" width="13.28515625" bestFit="1" customWidth="1"/>
    <col min="10496" max="10496" width="28.85546875" bestFit="1" customWidth="1"/>
    <col min="10497" max="10497" width="68.28515625" customWidth="1"/>
    <col min="10498" max="10498" width="11.7109375" customWidth="1"/>
    <col min="10499" max="10499" width="16" customWidth="1"/>
    <col min="10500" max="10500" width="13.7109375" customWidth="1"/>
    <col min="10501" max="10504" width="16" customWidth="1"/>
    <col min="10505" max="10505" width="13.7109375" customWidth="1"/>
    <col min="10506" max="10507" width="15.42578125" bestFit="1" customWidth="1"/>
    <col min="10508" max="10513" width="16" bestFit="1" customWidth="1"/>
    <col min="10514" max="10516" width="11.85546875" bestFit="1" customWidth="1"/>
    <col min="10517" max="10520" width="16" bestFit="1" customWidth="1"/>
    <col min="10521" max="10521" width="21.85546875" bestFit="1" customWidth="1"/>
    <col min="10522" max="10522" width="13.28515625" bestFit="1" customWidth="1"/>
    <col min="10752" max="10752" width="28.85546875" bestFit="1" customWidth="1"/>
    <col min="10753" max="10753" width="68.28515625" customWidth="1"/>
    <col min="10754" max="10754" width="11.7109375" customWidth="1"/>
    <col min="10755" max="10755" width="16" customWidth="1"/>
    <col min="10756" max="10756" width="13.7109375" customWidth="1"/>
    <col min="10757" max="10760" width="16" customWidth="1"/>
    <col min="10761" max="10761" width="13.7109375" customWidth="1"/>
    <col min="10762" max="10763" width="15.42578125" bestFit="1" customWidth="1"/>
    <col min="10764" max="10769" width="16" bestFit="1" customWidth="1"/>
    <col min="10770" max="10772" width="11.85546875" bestFit="1" customWidth="1"/>
    <col min="10773" max="10776" width="16" bestFit="1" customWidth="1"/>
    <col min="10777" max="10777" width="21.85546875" bestFit="1" customWidth="1"/>
    <col min="10778" max="10778" width="13.28515625" bestFit="1" customWidth="1"/>
    <col min="11008" max="11008" width="28.85546875" bestFit="1" customWidth="1"/>
    <col min="11009" max="11009" width="68.28515625" customWidth="1"/>
    <col min="11010" max="11010" width="11.7109375" customWidth="1"/>
    <col min="11011" max="11011" width="16" customWidth="1"/>
    <col min="11012" max="11012" width="13.7109375" customWidth="1"/>
    <col min="11013" max="11016" width="16" customWidth="1"/>
    <col min="11017" max="11017" width="13.7109375" customWidth="1"/>
    <col min="11018" max="11019" width="15.42578125" bestFit="1" customWidth="1"/>
    <col min="11020" max="11025" width="16" bestFit="1" customWidth="1"/>
    <col min="11026" max="11028" width="11.85546875" bestFit="1" customWidth="1"/>
    <col min="11029" max="11032" width="16" bestFit="1" customWidth="1"/>
    <col min="11033" max="11033" width="21.85546875" bestFit="1" customWidth="1"/>
    <col min="11034" max="11034" width="13.28515625" bestFit="1" customWidth="1"/>
    <col min="11264" max="11264" width="28.85546875" bestFit="1" customWidth="1"/>
    <col min="11265" max="11265" width="68.28515625" customWidth="1"/>
    <col min="11266" max="11266" width="11.7109375" customWidth="1"/>
    <col min="11267" max="11267" width="16" customWidth="1"/>
    <col min="11268" max="11268" width="13.7109375" customWidth="1"/>
    <col min="11269" max="11272" width="16" customWidth="1"/>
    <col min="11273" max="11273" width="13.7109375" customWidth="1"/>
    <col min="11274" max="11275" width="15.42578125" bestFit="1" customWidth="1"/>
    <col min="11276" max="11281" width="16" bestFit="1" customWidth="1"/>
    <col min="11282" max="11284" width="11.85546875" bestFit="1" customWidth="1"/>
    <col min="11285" max="11288" width="16" bestFit="1" customWidth="1"/>
    <col min="11289" max="11289" width="21.85546875" bestFit="1" customWidth="1"/>
    <col min="11290" max="11290" width="13.28515625" bestFit="1" customWidth="1"/>
    <col min="11520" max="11520" width="28.85546875" bestFit="1" customWidth="1"/>
    <col min="11521" max="11521" width="68.28515625" customWidth="1"/>
    <col min="11522" max="11522" width="11.7109375" customWidth="1"/>
    <col min="11523" max="11523" width="16" customWidth="1"/>
    <col min="11524" max="11524" width="13.7109375" customWidth="1"/>
    <col min="11525" max="11528" width="16" customWidth="1"/>
    <col min="11529" max="11529" width="13.7109375" customWidth="1"/>
    <col min="11530" max="11531" width="15.42578125" bestFit="1" customWidth="1"/>
    <col min="11532" max="11537" width="16" bestFit="1" customWidth="1"/>
    <col min="11538" max="11540" width="11.85546875" bestFit="1" customWidth="1"/>
    <col min="11541" max="11544" width="16" bestFit="1" customWidth="1"/>
    <col min="11545" max="11545" width="21.85546875" bestFit="1" customWidth="1"/>
    <col min="11546" max="11546" width="13.28515625" bestFit="1" customWidth="1"/>
    <col min="11776" max="11776" width="28.85546875" bestFit="1" customWidth="1"/>
    <col min="11777" max="11777" width="68.28515625" customWidth="1"/>
    <col min="11778" max="11778" width="11.7109375" customWidth="1"/>
    <col min="11779" max="11779" width="16" customWidth="1"/>
    <col min="11780" max="11780" width="13.7109375" customWidth="1"/>
    <col min="11781" max="11784" width="16" customWidth="1"/>
    <col min="11785" max="11785" width="13.7109375" customWidth="1"/>
    <col min="11786" max="11787" width="15.42578125" bestFit="1" customWidth="1"/>
    <col min="11788" max="11793" width="16" bestFit="1" customWidth="1"/>
    <col min="11794" max="11796" width="11.85546875" bestFit="1" customWidth="1"/>
    <col min="11797" max="11800" width="16" bestFit="1" customWidth="1"/>
    <col min="11801" max="11801" width="21.85546875" bestFit="1" customWidth="1"/>
    <col min="11802" max="11802" width="13.28515625" bestFit="1" customWidth="1"/>
    <col min="12032" max="12032" width="28.85546875" bestFit="1" customWidth="1"/>
    <col min="12033" max="12033" width="68.28515625" customWidth="1"/>
    <col min="12034" max="12034" width="11.7109375" customWidth="1"/>
    <col min="12035" max="12035" width="16" customWidth="1"/>
    <col min="12036" max="12036" width="13.7109375" customWidth="1"/>
    <col min="12037" max="12040" width="16" customWidth="1"/>
    <col min="12041" max="12041" width="13.7109375" customWidth="1"/>
    <col min="12042" max="12043" width="15.42578125" bestFit="1" customWidth="1"/>
    <col min="12044" max="12049" width="16" bestFit="1" customWidth="1"/>
    <col min="12050" max="12052" width="11.85546875" bestFit="1" customWidth="1"/>
    <col min="12053" max="12056" width="16" bestFit="1" customWidth="1"/>
    <col min="12057" max="12057" width="21.85546875" bestFit="1" customWidth="1"/>
    <col min="12058" max="12058" width="13.28515625" bestFit="1" customWidth="1"/>
    <col min="12288" max="12288" width="28.85546875" bestFit="1" customWidth="1"/>
    <col min="12289" max="12289" width="68.28515625" customWidth="1"/>
    <col min="12290" max="12290" width="11.7109375" customWidth="1"/>
    <col min="12291" max="12291" width="16" customWidth="1"/>
    <col min="12292" max="12292" width="13.7109375" customWidth="1"/>
    <col min="12293" max="12296" width="16" customWidth="1"/>
    <col min="12297" max="12297" width="13.7109375" customWidth="1"/>
    <col min="12298" max="12299" width="15.42578125" bestFit="1" customWidth="1"/>
    <col min="12300" max="12305" width="16" bestFit="1" customWidth="1"/>
    <col min="12306" max="12308" width="11.85546875" bestFit="1" customWidth="1"/>
    <col min="12309" max="12312" width="16" bestFit="1" customWidth="1"/>
    <col min="12313" max="12313" width="21.85546875" bestFit="1" customWidth="1"/>
    <col min="12314" max="12314" width="13.28515625" bestFit="1" customWidth="1"/>
    <col min="12544" max="12544" width="28.85546875" bestFit="1" customWidth="1"/>
    <col min="12545" max="12545" width="68.28515625" customWidth="1"/>
    <col min="12546" max="12546" width="11.7109375" customWidth="1"/>
    <col min="12547" max="12547" width="16" customWidth="1"/>
    <col min="12548" max="12548" width="13.7109375" customWidth="1"/>
    <col min="12549" max="12552" width="16" customWidth="1"/>
    <col min="12553" max="12553" width="13.7109375" customWidth="1"/>
    <col min="12554" max="12555" width="15.42578125" bestFit="1" customWidth="1"/>
    <col min="12556" max="12561" width="16" bestFit="1" customWidth="1"/>
    <col min="12562" max="12564" width="11.85546875" bestFit="1" customWidth="1"/>
    <col min="12565" max="12568" width="16" bestFit="1" customWidth="1"/>
    <col min="12569" max="12569" width="21.85546875" bestFit="1" customWidth="1"/>
    <col min="12570" max="12570" width="13.28515625" bestFit="1" customWidth="1"/>
    <col min="12800" max="12800" width="28.85546875" bestFit="1" customWidth="1"/>
    <col min="12801" max="12801" width="68.28515625" customWidth="1"/>
    <col min="12802" max="12802" width="11.7109375" customWidth="1"/>
    <col min="12803" max="12803" width="16" customWidth="1"/>
    <col min="12804" max="12804" width="13.7109375" customWidth="1"/>
    <col min="12805" max="12808" width="16" customWidth="1"/>
    <col min="12809" max="12809" width="13.7109375" customWidth="1"/>
    <col min="12810" max="12811" width="15.42578125" bestFit="1" customWidth="1"/>
    <col min="12812" max="12817" width="16" bestFit="1" customWidth="1"/>
    <col min="12818" max="12820" width="11.85546875" bestFit="1" customWidth="1"/>
    <col min="12821" max="12824" width="16" bestFit="1" customWidth="1"/>
    <col min="12825" max="12825" width="21.85546875" bestFit="1" customWidth="1"/>
    <col min="12826" max="12826" width="13.28515625" bestFit="1" customWidth="1"/>
    <col min="13056" max="13056" width="28.85546875" bestFit="1" customWidth="1"/>
    <col min="13057" max="13057" width="68.28515625" customWidth="1"/>
    <col min="13058" max="13058" width="11.7109375" customWidth="1"/>
    <col min="13059" max="13059" width="16" customWidth="1"/>
    <col min="13060" max="13060" width="13.7109375" customWidth="1"/>
    <col min="13061" max="13064" width="16" customWidth="1"/>
    <col min="13065" max="13065" width="13.7109375" customWidth="1"/>
    <col min="13066" max="13067" width="15.42578125" bestFit="1" customWidth="1"/>
    <col min="13068" max="13073" width="16" bestFit="1" customWidth="1"/>
    <col min="13074" max="13076" width="11.85546875" bestFit="1" customWidth="1"/>
    <col min="13077" max="13080" width="16" bestFit="1" customWidth="1"/>
    <col min="13081" max="13081" width="21.85546875" bestFit="1" customWidth="1"/>
    <col min="13082" max="13082" width="13.28515625" bestFit="1" customWidth="1"/>
    <col min="13312" max="13312" width="28.85546875" bestFit="1" customWidth="1"/>
    <col min="13313" max="13313" width="68.28515625" customWidth="1"/>
    <col min="13314" max="13314" width="11.7109375" customWidth="1"/>
    <col min="13315" max="13315" width="16" customWidth="1"/>
    <col min="13316" max="13316" width="13.7109375" customWidth="1"/>
    <col min="13317" max="13320" width="16" customWidth="1"/>
    <col min="13321" max="13321" width="13.7109375" customWidth="1"/>
    <col min="13322" max="13323" width="15.42578125" bestFit="1" customWidth="1"/>
    <col min="13324" max="13329" width="16" bestFit="1" customWidth="1"/>
    <col min="13330" max="13332" width="11.85546875" bestFit="1" customWidth="1"/>
    <col min="13333" max="13336" width="16" bestFit="1" customWidth="1"/>
    <col min="13337" max="13337" width="21.85546875" bestFit="1" customWidth="1"/>
    <col min="13338" max="13338" width="13.28515625" bestFit="1" customWidth="1"/>
    <col min="13568" max="13568" width="28.85546875" bestFit="1" customWidth="1"/>
    <col min="13569" max="13569" width="68.28515625" customWidth="1"/>
    <col min="13570" max="13570" width="11.7109375" customWidth="1"/>
    <col min="13571" max="13571" width="16" customWidth="1"/>
    <col min="13572" max="13572" width="13.7109375" customWidth="1"/>
    <col min="13573" max="13576" width="16" customWidth="1"/>
    <col min="13577" max="13577" width="13.7109375" customWidth="1"/>
    <col min="13578" max="13579" width="15.42578125" bestFit="1" customWidth="1"/>
    <col min="13580" max="13585" width="16" bestFit="1" customWidth="1"/>
    <col min="13586" max="13588" width="11.85546875" bestFit="1" customWidth="1"/>
    <col min="13589" max="13592" width="16" bestFit="1" customWidth="1"/>
    <col min="13593" max="13593" width="21.85546875" bestFit="1" customWidth="1"/>
    <col min="13594" max="13594" width="13.28515625" bestFit="1" customWidth="1"/>
    <col min="13824" max="13824" width="28.85546875" bestFit="1" customWidth="1"/>
    <col min="13825" max="13825" width="68.28515625" customWidth="1"/>
    <col min="13826" max="13826" width="11.7109375" customWidth="1"/>
    <col min="13827" max="13827" width="16" customWidth="1"/>
    <col min="13828" max="13828" width="13.7109375" customWidth="1"/>
    <col min="13829" max="13832" width="16" customWidth="1"/>
    <col min="13833" max="13833" width="13.7109375" customWidth="1"/>
    <col min="13834" max="13835" width="15.42578125" bestFit="1" customWidth="1"/>
    <col min="13836" max="13841" width="16" bestFit="1" customWidth="1"/>
    <col min="13842" max="13844" width="11.85546875" bestFit="1" customWidth="1"/>
    <col min="13845" max="13848" width="16" bestFit="1" customWidth="1"/>
    <col min="13849" max="13849" width="21.85546875" bestFit="1" customWidth="1"/>
    <col min="13850" max="13850" width="13.28515625" bestFit="1" customWidth="1"/>
    <col min="14080" max="14080" width="28.85546875" bestFit="1" customWidth="1"/>
    <col min="14081" max="14081" width="68.28515625" customWidth="1"/>
    <col min="14082" max="14082" width="11.7109375" customWidth="1"/>
    <col min="14083" max="14083" width="16" customWidth="1"/>
    <col min="14084" max="14084" width="13.7109375" customWidth="1"/>
    <col min="14085" max="14088" width="16" customWidth="1"/>
    <col min="14089" max="14089" width="13.7109375" customWidth="1"/>
    <col min="14090" max="14091" width="15.42578125" bestFit="1" customWidth="1"/>
    <col min="14092" max="14097" width="16" bestFit="1" customWidth="1"/>
    <col min="14098" max="14100" width="11.85546875" bestFit="1" customWidth="1"/>
    <col min="14101" max="14104" width="16" bestFit="1" customWidth="1"/>
    <col min="14105" max="14105" width="21.85546875" bestFit="1" customWidth="1"/>
    <col min="14106" max="14106" width="13.28515625" bestFit="1" customWidth="1"/>
    <col min="14336" max="14336" width="28.85546875" bestFit="1" customWidth="1"/>
    <col min="14337" max="14337" width="68.28515625" customWidth="1"/>
    <col min="14338" max="14338" width="11.7109375" customWidth="1"/>
    <col min="14339" max="14339" width="16" customWidth="1"/>
    <col min="14340" max="14340" width="13.7109375" customWidth="1"/>
    <col min="14341" max="14344" width="16" customWidth="1"/>
    <col min="14345" max="14345" width="13.7109375" customWidth="1"/>
    <col min="14346" max="14347" width="15.42578125" bestFit="1" customWidth="1"/>
    <col min="14348" max="14353" width="16" bestFit="1" customWidth="1"/>
    <col min="14354" max="14356" width="11.85546875" bestFit="1" customWidth="1"/>
    <col min="14357" max="14360" width="16" bestFit="1" customWidth="1"/>
    <col min="14361" max="14361" width="21.85546875" bestFit="1" customWidth="1"/>
    <col min="14362" max="14362" width="13.28515625" bestFit="1" customWidth="1"/>
    <col min="14592" max="14592" width="28.85546875" bestFit="1" customWidth="1"/>
    <col min="14593" max="14593" width="68.28515625" customWidth="1"/>
    <col min="14594" max="14594" width="11.7109375" customWidth="1"/>
    <col min="14595" max="14595" width="16" customWidth="1"/>
    <col min="14596" max="14596" width="13.7109375" customWidth="1"/>
    <col min="14597" max="14600" width="16" customWidth="1"/>
    <col min="14601" max="14601" width="13.7109375" customWidth="1"/>
    <col min="14602" max="14603" width="15.42578125" bestFit="1" customWidth="1"/>
    <col min="14604" max="14609" width="16" bestFit="1" customWidth="1"/>
    <col min="14610" max="14612" width="11.85546875" bestFit="1" customWidth="1"/>
    <col min="14613" max="14616" width="16" bestFit="1" customWidth="1"/>
    <col min="14617" max="14617" width="21.85546875" bestFit="1" customWidth="1"/>
    <col min="14618" max="14618" width="13.28515625" bestFit="1" customWidth="1"/>
    <col min="14848" max="14848" width="28.85546875" bestFit="1" customWidth="1"/>
    <col min="14849" max="14849" width="68.28515625" customWidth="1"/>
    <col min="14850" max="14850" width="11.7109375" customWidth="1"/>
    <col min="14851" max="14851" width="16" customWidth="1"/>
    <col min="14852" max="14852" width="13.7109375" customWidth="1"/>
    <col min="14853" max="14856" width="16" customWidth="1"/>
    <col min="14857" max="14857" width="13.7109375" customWidth="1"/>
    <col min="14858" max="14859" width="15.42578125" bestFit="1" customWidth="1"/>
    <col min="14860" max="14865" width="16" bestFit="1" customWidth="1"/>
    <col min="14866" max="14868" width="11.85546875" bestFit="1" customWidth="1"/>
    <col min="14869" max="14872" width="16" bestFit="1" customWidth="1"/>
    <col min="14873" max="14873" width="21.85546875" bestFit="1" customWidth="1"/>
    <col min="14874" max="14874" width="13.28515625" bestFit="1" customWidth="1"/>
    <col min="15104" max="15104" width="28.85546875" bestFit="1" customWidth="1"/>
    <col min="15105" max="15105" width="68.28515625" customWidth="1"/>
    <col min="15106" max="15106" width="11.7109375" customWidth="1"/>
    <col min="15107" max="15107" width="16" customWidth="1"/>
    <col min="15108" max="15108" width="13.7109375" customWidth="1"/>
    <col min="15109" max="15112" width="16" customWidth="1"/>
    <col min="15113" max="15113" width="13.7109375" customWidth="1"/>
    <col min="15114" max="15115" width="15.42578125" bestFit="1" customWidth="1"/>
    <col min="15116" max="15121" width="16" bestFit="1" customWidth="1"/>
    <col min="15122" max="15124" width="11.85546875" bestFit="1" customWidth="1"/>
    <col min="15125" max="15128" width="16" bestFit="1" customWidth="1"/>
    <col min="15129" max="15129" width="21.85546875" bestFit="1" customWidth="1"/>
    <col min="15130" max="15130" width="13.28515625" bestFit="1" customWidth="1"/>
    <col min="15360" max="15360" width="28.85546875" bestFit="1" customWidth="1"/>
    <col min="15361" max="15361" width="68.28515625" customWidth="1"/>
    <col min="15362" max="15362" width="11.7109375" customWidth="1"/>
    <col min="15363" max="15363" width="16" customWidth="1"/>
    <col min="15364" max="15364" width="13.7109375" customWidth="1"/>
    <col min="15365" max="15368" width="16" customWidth="1"/>
    <col min="15369" max="15369" width="13.7109375" customWidth="1"/>
    <col min="15370" max="15371" width="15.42578125" bestFit="1" customWidth="1"/>
    <col min="15372" max="15377" width="16" bestFit="1" customWidth="1"/>
    <col min="15378" max="15380" width="11.85546875" bestFit="1" customWidth="1"/>
    <col min="15381" max="15384" width="16" bestFit="1" customWidth="1"/>
    <col min="15385" max="15385" width="21.85546875" bestFit="1" customWidth="1"/>
    <col min="15386" max="15386" width="13.28515625" bestFit="1" customWidth="1"/>
    <col min="15616" max="15616" width="28.85546875" bestFit="1" customWidth="1"/>
    <col min="15617" max="15617" width="68.28515625" customWidth="1"/>
    <col min="15618" max="15618" width="11.7109375" customWidth="1"/>
    <col min="15619" max="15619" width="16" customWidth="1"/>
    <col min="15620" max="15620" width="13.7109375" customWidth="1"/>
    <col min="15621" max="15624" width="16" customWidth="1"/>
    <col min="15625" max="15625" width="13.7109375" customWidth="1"/>
    <col min="15626" max="15627" width="15.42578125" bestFit="1" customWidth="1"/>
    <col min="15628" max="15633" width="16" bestFit="1" customWidth="1"/>
    <col min="15634" max="15636" width="11.85546875" bestFit="1" customWidth="1"/>
    <col min="15637" max="15640" width="16" bestFit="1" customWidth="1"/>
    <col min="15641" max="15641" width="21.85546875" bestFit="1" customWidth="1"/>
    <col min="15642" max="15642" width="13.28515625" bestFit="1" customWidth="1"/>
    <col min="15872" max="15872" width="28.85546875" bestFit="1" customWidth="1"/>
    <col min="15873" max="15873" width="68.28515625" customWidth="1"/>
    <col min="15874" max="15874" width="11.7109375" customWidth="1"/>
    <col min="15875" max="15875" width="16" customWidth="1"/>
    <col min="15876" max="15876" width="13.7109375" customWidth="1"/>
    <col min="15877" max="15880" width="16" customWidth="1"/>
    <col min="15881" max="15881" width="13.7109375" customWidth="1"/>
    <col min="15882" max="15883" width="15.42578125" bestFit="1" customWidth="1"/>
    <col min="15884" max="15889" width="16" bestFit="1" customWidth="1"/>
    <col min="15890" max="15892" width="11.85546875" bestFit="1" customWidth="1"/>
    <col min="15893" max="15896" width="16" bestFit="1" customWidth="1"/>
    <col min="15897" max="15897" width="21.85546875" bestFit="1" customWidth="1"/>
    <col min="15898" max="15898" width="13.28515625" bestFit="1" customWidth="1"/>
    <col min="16128" max="16128" width="28.85546875" bestFit="1" customWidth="1"/>
    <col min="16129" max="16129" width="68.28515625" customWidth="1"/>
    <col min="16130" max="16130" width="11.7109375" customWidth="1"/>
    <col min="16131" max="16131" width="16" customWidth="1"/>
    <col min="16132" max="16132" width="13.7109375" customWidth="1"/>
    <col min="16133" max="16136" width="16" customWidth="1"/>
    <col min="16137" max="16137" width="13.7109375" customWidth="1"/>
    <col min="16138" max="16139" width="15.42578125" bestFit="1" customWidth="1"/>
    <col min="16140" max="16145" width="16" bestFit="1" customWidth="1"/>
    <col min="16146" max="16148" width="11.85546875" bestFit="1" customWidth="1"/>
    <col min="16149" max="16152" width="16" bestFit="1" customWidth="1"/>
    <col min="16153" max="16153" width="21.85546875" bestFit="1" customWidth="1"/>
    <col min="16154" max="16154" width="13.28515625" bestFit="1" customWidth="1"/>
  </cols>
  <sheetData>
    <row r="1" spans="1:13" ht="28.9" customHeight="1" x14ac:dyDescent="0.25">
      <c r="A1" s="1" t="s">
        <v>0</v>
      </c>
      <c r="B1" s="2" t="s">
        <v>1</v>
      </c>
      <c r="C1" s="3" t="s">
        <v>2</v>
      </c>
      <c r="D1" s="3" t="s">
        <v>2</v>
      </c>
      <c r="E1" s="3" t="s">
        <v>3</v>
      </c>
      <c r="F1" s="4" t="s">
        <v>4</v>
      </c>
      <c r="G1" s="3" t="s">
        <v>5</v>
      </c>
      <c r="H1" s="5">
        <v>0.05</v>
      </c>
      <c r="I1" s="6" t="s">
        <v>6</v>
      </c>
      <c r="J1" s="6" t="s">
        <v>7</v>
      </c>
      <c r="K1" s="6" t="s">
        <v>8</v>
      </c>
      <c r="M1" s="5">
        <v>0.05</v>
      </c>
    </row>
    <row r="2" spans="1:13" ht="15.75" x14ac:dyDescent="0.25">
      <c r="A2" s="9">
        <v>10910</v>
      </c>
      <c r="B2" s="10" t="s">
        <v>59</v>
      </c>
      <c r="C2" s="11">
        <v>1856692</v>
      </c>
      <c r="D2" s="11">
        <v>1856692</v>
      </c>
      <c r="E2" s="12">
        <v>1111908.8899999999</v>
      </c>
      <c r="F2" s="11">
        <v>744783.1100000001</v>
      </c>
      <c r="G2" s="12">
        <v>59.886555766923102</v>
      </c>
      <c r="H2" s="13">
        <f t="shared" ref="H2:H54" si="0">C2*5%</f>
        <v>92834.6</v>
      </c>
      <c r="I2" s="12">
        <f>I3+I55+I66+I115+I148+I160+I174</f>
        <v>40500</v>
      </c>
      <c r="J2" s="12">
        <f>J3+J55+J66+J115+J148+J160+J174</f>
        <v>40000</v>
      </c>
      <c r="K2" s="13">
        <f t="shared" ref="K2:K53" si="1">C2-I2+J2</f>
        <v>1856192</v>
      </c>
      <c r="L2" s="14"/>
      <c r="M2" s="13">
        <v>92834.6</v>
      </c>
    </row>
    <row r="3" spans="1:13" ht="30" x14ac:dyDescent="0.25">
      <c r="A3" s="15" t="s">
        <v>60</v>
      </c>
      <c r="B3" s="16" t="s">
        <v>61</v>
      </c>
      <c r="C3" s="11">
        <v>545979</v>
      </c>
      <c r="D3" s="11">
        <v>545979</v>
      </c>
      <c r="E3" s="12">
        <v>312333.23</v>
      </c>
      <c r="F3" s="11">
        <v>233645.77000000002</v>
      </c>
      <c r="G3" s="12">
        <v>57.206088512561834</v>
      </c>
      <c r="H3" s="13">
        <f t="shared" si="0"/>
        <v>27298.95</v>
      </c>
      <c r="I3" s="12">
        <f>I4+I16+I26+I39+I50</f>
        <v>10950</v>
      </c>
      <c r="J3" s="12">
        <f>J4+J16+J26+J39+J50</f>
        <v>0</v>
      </c>
      <c r="K3" s="13">
        <f t="shared" si="1"/>
        <v>535029</v>
      </c>
      <c r="L3" s="14"/>
      <c r="M3" s="13">
        <v>27298.95</v>
      </c>
    </row>
    <row r="4" spans="1:13" ht="15.75" x14ac:dyDescent="0.25">
      <c r="A4" s="17">
        <v>11</v>
      </c>
      <c r="B4" s="18" t="s">
        <v>9</v>
      </c>
      <c r="C4" s="11">
        <v>473053</v>
      </c>
      <c r="D4" s="11">
        <v>473053</v>
      </c>
      <c r="E4" s="12">
        <v>297081.44</v>
      </c>
      <c r="F4" s="11">
        <v>175971.56</v>
      </c>
      <c r="G4" s="12">
        <v>62.800878548492456</v>
      </c>
      <c r="H4" s="13">
        <f t="shared" si="0"/>
        <v>23652.65</v>
      </c>
      <c r="I4" s="12">
        <f>I5</f>
        <v>10950</v>
      </c>
      <c r="J4" s="12">
        <f>J5</f>
        <v>0</v>
      </c>
      <c r="K4" s="13">
        <f t="shared" si="1"/>
        <v>462103</v>
      </c>
      <c r="L4" s="14"/>
      <c r="M4" s="13">
        <v>23652.65</v>
      </c>
    </row>
    <row r="5" spans="1:13" ht="15.75" x14ac:dyDescent="0.25">
      <c r="A5" s="19">
        <v>32</v>
      </c>
      <c r="B5" s="18" t="s">
        <v>10</v>
      </c>
      <c r="C5" s="11">
        <v>473053</v>
      </c>
      <c r="D5" s="11">
        <v>473053</v>
      </c>
      <c r="E5" s="12">
        <v>297081.44</v>
      </c>
      <c r="F5" s="11">
        <v>175971.56</v>
      </c>
      <c r="G5" s="12">
        <v>62.800878548492456</v>
      </c>
      <c r="H5" s="13">
        <f t="shared" si="0"/>
        <v>23652.65</v>
      </c>
      <c r="I5" s="12">
        <f>I6+I8+I12+I14</f>
        <v>10950</v>
      </c>
      <c r="J5" s="12">
        <f>J6+J8+J12+J14</f>
        <v>0</v>
      </c>
      <c r="K5" s="13">
        <f t="shared" si="1"/>
        <v>462103</v>
      </c>
      <c r="L5" s="14"/>
      <c r="M5" s="13">
        <v>23652.65</v>
      </c>
    </row>
    <row r="6" spans="1:13" ht="15.75" x14ac:dyDescent="0.25">
      <c r="A6" s="20">
        <v>322</v>
      </c>
      <c r="B6" s="18" t="s">
        <v>16</v>
      </c>
      <c r="C6" s="11">
        <v>6981</v>
      </c>
      <c r="D6" s="11">
        <v>6981</v>
      </c>
      <c r="E6" s="12">
        <v>3844.06</v>
      </c>
      <c r="F6" s="11">
        <v>3136.94</v>
      </c>
      <c r="G6" s="12">
        <v>55.064603924939114</v>
      </c>
      <c r="H6" s="13">
        <f t="shared" si="0"/>
        <v>349.05</v>
      </c>
      <c r="I6" s="12">
        <f>I7</f>
        <v>350</v>
      </c>
      <c r="J6" s="12">
        <f>J7</f>
        <v>0</v>
      </c>
      <c r="K6" s="13">
        <f t="shared" si="1"/>
        <v>6631</v>
      </c>
      <c r="L6" s="14"/>
      <c r="M6" s="13">
        <v>349.05</v>
      </c>
    </row>
    <row r="7" spans="1:13" ht="15.75" x14ac:dyDescent="0.25">
      <c r="A7" s="21">
        <v>3221</v>
      </c>
      <c r="B7" s="18" t="s">
        <v>17</v>
      </c>
      <c r="C7" s="22">
        <v>6981</v>
      </c>
      <c r="D7" s="22">
        <v>6981</v>
      </c>
      <c r="E7" s="23">
        <v>3844.06</v>
      </c>
      <c r="F7" s="22">
        <v>3136.94</v>
      </c>
      <c r="G7" s="23">
        <v>55.064603924939114</v>
      </c>
      <c r="H7" s="24">
        <f t="shared" si="0"/>
        <v>349.05</v>
      </c>
      <c r="I7" s="23">
        <v>350</v>
      </c>
      <c r="J7" s="23"/>
      <c r="K7" s="24">
        <f t="shared" si="1"/>
        <v>6631</v>
      </c>
      <c r="L7" s="14"/>
      <c r="M7" s="24">
        <v>349.05</v>
      </c>
    </row>
    <row r="8" spans="1:13" ht="15.75" x14ac:dyDescent="0.25">
      <c r="A8" s="20">
        <v>323</v>
      </c>
      <c r="B8" s="18" t="s">
        <v>14</v>
      </c>
      <c r="C8" s="11">
        <v>377755</v>
      </c>
      <c r="D8" s="11">
        <v>377755</v>
      </c>
      <c r="E8" s="12">
        <v>237843.25</v>
      </c>
      <c r="F8" s="11">
        <v>139911.75</v>
      </c>
      <c r="G8" s="12">
        <v>62.962303609482341</v>
      </c>
      <c r="H8" s="13">
        <f t="shared" si="0"/>
        <v>18887.75</v>
      </c>
      <c r="I8" s="12">
        <f>I9+I10+I11</f>
        <v>0</v>
      </c>
      <c r="J8" s="12">
        <f>J9+J10+J11</f>
        <v>0</v>
      </c>
      <c r="K8" s="13">
        <f t="shared" si="1"/>
        <v>377755</v>
      </c>
      <c r="L8" s="14"/>
      <c r="M8" s="13">
        <v>18887.75</v>
      </c>
    </row>
    <row r="9" spans="1:13" ht="15.75" x14ac:dyDescent="0.25">
      <c r="A9" s="21">
        <v>3235</v>
      </c>
      <c r="B9" s="18" t="s">
        <v>18</v>
      </c>
      <c r="C9" s="22">
        <v>6636</v>
      </c>
      <c r="D9" s="22">
        <v>6636</v>
      </c>
      <c r="E9" s="23">
        <v>4009.56</v>
      </c>
      <c r="F9" s="22">
        <v>2626.44</v>
      </c>
      <c r="G9" s="23">
        <v>60.421338155515372</v>
      </c>
      <c r="H9" s="23">
        <f t="shared" si="0"/>
        <v>331.8</v>
      </c>
      <c r="I9" s="23"/>
      <c r="J9" s="23"/>
      <c r="K9" s="23">
        <f t="shared" si="1"/>
        <v>6636</v>
      </c>
      <c r="L9" s="14"/>
      <c r="M9" s="24">
        <v>331.8</v>
      </c>
    </row>
    <row r="10" spans="1:13" ht="15.75" x14ac:dyDescent="0.25">
      <c r="A10" s="21">
        <v>3237</v>
      </c>
      <c r="B10" s="18" t="s">
        <v>15</v>
      </c>
      <c r="C10" s="22">
        <v>358993</v>
      </c>
      <c r="D10" s="22">
        <v>358993</v>
      </c>
      <c r="E10" s="23">
        <v>230653.41</v>
      </c>
      <c r="F10" s="22">
        <v>128339.59</v>
      </c>
      <c r="G10" s="23">
        <v>64.250113511962624</v>
      </c>
      <c r="H10" s="23">
        <f t="shared" si="0"/>
        <v>17949.650000000001</v>
      </c>
      <c r="I10" s="23"/>
      <c r="J10" s="23"/>
      <c r="K10" s="23">
        <f t="shared" si="1"/>
        <v>358993</v>
      </c>
      <c r="L10" s="26"/>
      <c r="M10" s="25">
        <v>17949.650000000001</v>
      </c>
    </row>
    <row r="11" spans="1:13" ht="15.75" x14ac:dyDescent="0.25">
      <c r="A11" s="21">
        <v>3239</v>
      </c>
      <c r="B11" s="18" t="s">
        <v>20</v>
      </c>
      <c r="C11" s="22">
        <v>12126</v>
      </c>
      <c r="D11" s="22">
        <v>12126</v>
      </c>
      <c r="E11" s="23">
        <v>3180.28</v>
      </c>
      <c r="F11" s="22">
        <v>8945.7199999999993</v>
      </c>
      <c r="G11" s="23">
        <v>26.226950354609929</v>
      </c>
      <c r="H11" s="23">
        <f t="shared" si="0"/>
        <v>606.30000000000007</v>
      </c>
      <c r="I11" s="23"/>
      <c r="J11" s="23"/>
      <c r="K11" s="23">
        <f t="shared" si="1"/>
        <v>12126</v>
      </c>
      <c r="L11" s="14"/>
      <c r="M11" s="24">
        <v>606.30000000000007</v>
      </c>
    </row>
    <row r="12" spans="1:13" ht="15.75" x14ac:dyDescent="0.25">
      <c r="A12" s="20">
        <v>324</v>
      </c>
      <c r="B12" s="18" t="s">
        <v>62</v>
      </c>
      <c r="C12" s="11">
        <v>75681</v>
      </c>
      <c r="D12" s="11">
        <v>75681</v>
      </c>
      <c r="E12" s="12">
        <v>46790.29</v>
      </c>
      <c r="F12" s="11">
        <v>28890.71</v>
      </c>
      <c r="G12" s="12">
        <v>61.825676193496392</v>
      </c>
      <c r="H12" s="12">
        <f t="shared" si="0"/>
        <v>3784.05</v>
      </c>
      <c r="I12" s="12">
        <f>I13</f>
        <v>10000</v>
      </c>
      <c r="J12" s="12">
        <f>J13</f>
        <v>0</v>
      </c>
      <c r="K12" s="12">
        <f t="shared" si="1"/>
        <v>65681</v>
      </c>
      <c r="L12" s="14"/>
      <c r="M12" s="13">
        <v>3784.05</v>
      </c>
    </row>
    <row r="13" spans="1:13" ht="15.75" x14ac:dyDescent="0.25">
      <c r="A13" s="21">
        <v>3241</v>
      </c>
      <c r="B13" s="18" t="s">
        <v>62</v>
      </c>
      <c r="C13" s="22">
        <v>75681</v>
      </c>
      <c r="D13" s="22">
        <v>75681</v>
      </c>
      <c r="E13" s="23">
        <v>46790.29</v>
      </c>
      <c r="F13" s="22">
        <v>28890.71</v>
      </c>
      <c r="G13" s="23">
        <v>61.825676193496392</v>
      </c>
      <c r="H13" s="23">
        <f t="shared" si="0"/>
        <v>3784.05</v>
      </c>
      <c r="I13" s="23">
        <v>10000</v>
      </c>
      <c r="J13" s="23"/>
      <c r="K13" s="23">
        <f t="shared" si="1"/>
        <v>65681</v>
      </c>
      <c r="L13" s="26"/>
      <c r="M13" s="25">
        <v>3784.05</v>
      </c>
    </row>
    <row r="14" spans="1:13" ht="15.75" x14ac:dyDescent="0.25">
      <c r="A14" s="20">
        <v>329</v>
      </c>
      <c r="B14" s="18" t="s">
        <v>21</v>
      </c>
      <c r="C14" s="11">
        <v>12636</v>
      </c>
      <c r="D14" s="11">
        <v>12636</v>
      </c>
      <c r="E14" s="12">
        <v>8603.84</v>
      </c>
      <c r="F14" s="11">
        <v>4032.16</v>
      </c>
      <c r="G14" s="12">
        <v>68.089901867679643</v>
      </c>
      <c r="H14" s="13">
        <f t="shared" si="0"/>
        <v>631.80000000000007</v>
      </c>
      <c r="I14" s="12">
        <f>I15</f>
        <v>600</v>
      </c>
      <c r="J14" s="12">
        <f>J15</f>
        <v>0</v>
      </c>
      <c r="K14" s="13">
        <f t="shared" si="1"/>
        <v>12036</v>
      </c>
      <c r="L14" s="14"/>
      <c r="M14" s="13">
        <v>631.80000000000007</v>
      </c>
    </row>
    <row r="15" spans="1:13" ht="15.75" x14ac:dyDescent="0.25">
      <c r="A15" s="21">
        <v>3293</v>
      </c>
      <c r="B15" s="18" t="s">
        <v>22</v>
      </c>
      <c r="C15" s="22">
        <v>12636</v>
      </c>
      <c r="D15" s="22">
        <v>12636</v>
      </c>
      <c r="E15" s="23">
        <v>8603.84</v>
      </c>
      <c r="F15" s="22">
        <v>4032.16</v>
      </c>
      <c r="G15" s="23">
        <v>68.089901867679643</v>
      </c>
      <c r="H15" s="24">
        <f t="shared" si="0"/>
        <v>631.80000000000007</v>
      </c>
      <c r="I15" s="23">
        <v>600</v>
      </c>
      <c r="J15" s="23"/>
      <c r="K15" s="24">
        <f t="shared" si="1"/>
        <v>12036</v>
      </c>
      <c r="L15" s="14"/>
      <c r="M15" s="24">
        <v>631.80000000000007</v>
      </c>
    </row>
    <row r="16" spans="1:13" ht="15.75" x14ac:dyDescent="0.25">
      <c r="A16" s="17">
        <v>31</v>
      </c>
      <c r="B16" s="18" t="s">
        <v>45</v>
      </c>
      <c r="C16" s="11">
        <v>4645</v>
      </c>
      <c r="D16" s="11">
        <v>4645</v>
      </c>
      <c r="E16" s="11"/>
      <c r="F16" s="11">
        <v>4645</v>
      </c>
      <c r="G16" s="11">
        <v>0</v>
      </c>
      <c r="H16" s="27">
        <f t="shared" si="0"/>
        <v>232.25</v>
      </c>
      <c r="I16" s="11">
        <f>I17</f>
        <v>0</v>
      </c>
      <c r="J16" s="11">
        <f>J17</f>
        <v>0</v>
      </c>
      <c r="K16" s="27">
        <f t="shared" si="1"/>
        <v>4645</v>
      </c>
      <c r="L16" s="14"/>
      <c r="M16" s="27">
        <v>232.25</v>
      </c>
    </row>
    <row r="17" spans="1:13" ht="15.75" x14ac:dyDescent="0.25">
      <c r="A17" s="19">
        <v>32</v>
      </c>
      <c r="B17" s="18" t="s">
        <v>10</v>
      </c>
      <c r="C17" s="11">
        <v>4645</v>
      </c>
      <c r="D17" s="11">
        <v>4645</v>
      </c>
      <c r="E17" s="11"/>
      <c r="F17" s="11">
        <v>4645</v>
      </c>
      <c r="G17" s="11">
        <v>0</v>
      </c>
      <c r="H17" s="27">
        <f t="shared" si="0"/>
        <v>232.25</v>
      </c>
      <c r="I17" s="11">
        <f>I18+I20+I22+I24</f>
        <v>0</v>
      </c>
      <c r="J17" s="11">
        <f>J18+J20+J22+J24</f>
        <v>0</v>
      </c>
      <c r="K17" s="27">
        <f t="shared" si="1"/>
        <v>4645</v>
      </c>
      <c r="L17" s="14"/>
      <c r="M17" s="27">
        <v>232.25</v>
      </c>
    </row>
    <row r="18" spans="1:13" ht="15.75" x14ac:dyDescent="0.25">
      <c r="A18" s="20">
        <v>321</v>
      </c>
      <c r="B18" s="18" t="s">
        <v>11</v>
      </c>
      <c r="C18" s="11">
        <v>1991</v>
      </c>
      <c r="D18" s="11">
        <v>1991</v>
      </c>
      <c r="E18" s="11"/>
      <c r="F18" s="11">
        <v>1991</v>
      </c>
      <c r="G18" s="11">
        <v>0</v>
      </c>
      <c r="H18" s="27">
        <f t="shared" si="0"/>
        <v>99.550000000000011</v>
      </c>
      <c r="I18" s="11">
        <f>I19</f>
        <v>0</v>
      </c>
      <c r="J18" s="11">
        <f>J19</f>
        <v>0</v>
      </c>
      <c r="K18" s="27">
        <f t="shared" si="1"/>
        <v>1991</v>
      </c>
      <c r="L18" s="14"/>
      <c r="M18" s="27">
        <v>99.550000000000011</v>
      </c>
    </row>
    <row r="19" spans="1:13" ht="15.75" x14ac:dyDescent="0.25">
      <c r="A19" s="21">
        <v>3211</v>
      </c>
      <c r="B19" s="18" t="s">
        <v>12</v>
      </c>
      <c r="C19" s="22">
        <v>1991</v>
      </c>
      <c r="D19" s="22">
        <v>1991</v>
      </c>
      <c r="E19" s="22"/>
      <c r="F19" s="22">
        <v>1991</v>
      </c>
      <c r="G19" s="22">
        <v>0</v>
      </c>
      <c r="H19" s="28">
        <f t="shared" si="0"/>
        <v>99.550000000000011</v>
      </c>
      <c r="I19" s="22"/>
      <c r="J19" s="22"/>
      <c r="K19" s="28">
        <f t="shared" si="1"/>
        <v>1991</v>
      </c>
      <c r="L19" s="14"/>
      <c r="M19" s="28">
        <v>99.550000000000011</v>
      </c>
    </row>
    <row r="20" spans="1:13" ht="15.75" x14ac:dyDescent="0.25">
      <c r="A20" s="20">
        <v>323</v>
      </c>
      <c r="B20" s="18" t="s">
        <v>14</v>
      </c>
      <c r="C20" s="11">
        <v>664</v>
      </c>
      <c r="D20" s="11">
        <v>664</v>
      </c>
      <c r="E20" s="11"/>
      <c r="F20" s="11">
        <v>664</v>
      </c>
      <c r="G20" s="11">
        <v>0</v>
      </c>
      <c r="H20" s="27">
        <f t="shared" si="0"/>
        <v>33.200000000000003</v>
      </c>
      <c r="I20" s="11">
        <f>I21</f>
        <v>0</v>
      </c>
      <c r="J20" s="11">
        <f>J21</f>
        <v>0</v>
      </c>
      <c r="K20" s="27">
        <f t="shared" si="1"/>
        <v>664</v>
      </c>
      <c r="L20" s="14"/>
      <c r="M20" s="27">
        <v>33.200000000000003</v>
      </c>
    </row>
    <row r="21" spans="1:13" ht="15.75" x14ac:dyDescent="0.25">
      <c r="A21" s="21">
        <v>3237</v>
      </c>
      <c r="B21" s="18" t="s">
        <v>15</v>
      </c>
      <c r="C21" s="22">
        <v>664</v>
      </c>
      <c r="D21" s="22">
        <v>664</v>
      </c>
      <c r="E21" s="22"/>
      <c r="F21" s="22">
        <v>664</v>
      </c>
      <c r="G21" s="22">
        <v>0</v>
      </c>
      <c r="H21" s="28">
        <f t="shared" si="0"/>
        <v>33.200000000000003</v>
      </c>
      <c r="I21" s="22"/>
      <c r="J21" s="22"/>
      <c r="K21" s="28">
        <f t="shared" si="1"/>
        <v>664</v>
      </c>
      <c r="L21" s="14"/>
      <c r="M21" s="28">
        <v>33.200000000000003</v>
      </c>
    </row>
    <row r="22" spans="1:13" ht="15.75" x14ac:dyDescent="0.25">
      <c r="A22" s="20">
        <v>324</v>
      </c>
      <c r="B22" s="18" t="s">
        <v>62</v>
      </c>
      <c r="C22" s="11">
        <v>1327</v>
      </c>
      <c r="D22" s="11">
        <v>1327</v>
      </c>
      <c r="E22" s="11"/>
      <c r="F22" s="11">
        <v>1327</v>
      </c>
      <c r="G22" s="11">
        <v>0</v>
      </c>
      <c r="H22" s="27">
        <f t="shared" si="0"/>
        <v>66.350000000000009</v>
      </c>
      <c r="I22" s="11">
        <f>I23</f>
        <v>0</v>
      </c>
      <c r="J22" s="11">
        <f>J23</f>
        <v>0</v>
      </c>
      <c r="K22" s="27">
        <f t="shared" si="1"/>
        <v>1327</v>
      </c>
      <c r="L22" s="14"/>
      <c r="M22" s="27">
        <v>66.350000000000009</v>
      </c>
    </row>
    <row r="23" spans="1:13" ht="15.75" x14ac:dyDescent="0.25">
      <c r="A23" s="21">
        <v>3241</v>
      </c>
      <c r="B23" s="18" t="s">
        <v>62</v>
      </c>
      <c r="C23" s="22">
        <v>1327</v>
      </c>
      <c r="D23" s="22">
        <v>1327</v>
      </c>
      <c r="E23" s="22"/>
      <c r="F23" s="22">
        <v>1327</v>
      </c>
      <c r="G23" s="22">
        <v>0</v>
      </c>
      <c r="H23" s="28">
        <f t="shared" si="0"/>
        <v>66.350000000000009</v>
      </c>
      <c r="I23" s="22"/>
      <c r="J23" s="22"/>
      <c r="K23" s="28">
        <f t="shared" si="1"/>
        <v>1327</v>
      </c>
      <c r="L23" s="14"/>
      <c r="M23" s="28">
        <v>66.350000000000009</v>
      </c>
    </row>
    <row r="24" spans="1:13" ht="15.75" x14ac:dyDescent="0.25">
      <c r="A24" s="20">
        <v>329</v>
      </c>
      <c r="B24" s="18" t="s">
        <v>21</v>
      </c>
      <c r="C24" s="11">
        <v>663</v>
      </c>
      <c r="D24" s="11">
        <v>663</v>
      </c>
      <c r="E24" s="11"/>
      <c r="F24" s="11">
        <v>663</v>
      </c>
      <c r="G24" s="11">
        <v>0</v>
      </c>
      <c r="H24" s="27">
        <f t="shared" si="0"/>
        <v>33.15</v>
      </c>
      <c r="I24" s="11">
        <f>I25</f>
        <v>0</v>
      </c>
      <c r="J24" s="11">
        <f>J25</f>
        <v>0</v>
      </c>
      <c r="K24" s="27">
        <f t="shared" si="1"/>
        <v>663</v>
      </c>
      <c r="L24" s="14"/>
      <c r="M24" s="27">
        <v>33.15</v>
      </c>
    </row>
    <row r="25" spans="1:13" ht="15.75" x14ac:dyDescent="0.25">
      <c r="A25" s="21">
        <v>3293</v>
      </c>
      <c r="B25" s="18" t="s">
        <v>22</v>
      </c>
      <c r="C25" s="22">
        <v>663</v>
      </c>
      <c r="D25" s="22">
        <v>663</v>
      </c>
      <c r="E25" s="22"/>
      <c r="F25" s="22">
        <v>663</v>
      </c>
      <c r="G25" s="22">
        <v>0</v>
      </c>
      <c r="H25" s="28">
        <f t="shared" si="0"/>
        <v>33.15</v>
      </c>
      <c r="I25" s="22"/>
      <c r="J25" s="22"/>
      <c r="K25" s="28">
        <f t="shared" si="1"/>
        <v>663</v>
      </c>
      <c r="L25" s="14"/>
      <c r="M25" s="28">
        <v>33.15</v>
      </c>
    </row>
    <row r="26" spans="1:13" ht="15.75" x14ac:dyDescent="0.25">
      <c r="A26" s="17">
        <v>51</v>
      </c>
      <c r="B26" s="18" t="s">
        <v>50</v>
      </c>
      <c r="C26" s="11">
        <v>47744</v>
      </c>
      <c r="D26" s="11">
        <v>47744</v>
      </c>
      <c r="E26" s="12">
        <v>15251.79</v>
      </c>
      <c r="F26" s="11">
        <v>32492.21</v>
      </c>
      <c r="G26" s="12">
        <v>31.944935489276144</v>
      </c>
      <c r="H26" s="13">
        <f t="shared" si="0"/>
        <v>2387.2000000000003</v>
      </c>
      <c r="I26" s="12">
        <f>I27</f>
        <v>0</v>
      </c>
      <c r="J26" s="12">
        <f>J27</f>
        <v>0</v>
      </c>
      <c r="K26" s="13">
        <f t="shared" si="1"/>
        <v>47744</v>
      </c>
      <c r="L26" s="14"/>
      <c r="M26" s="13">
        <v>2387.2000000000003</v>
      </c>
    </row>
    <row r="27" spans="1:13" ht="15.75" x14ac:dyDescent="0.25">
      <c r="A27" s="19">
        <v>32</v>
      </c>
      <c r="B27" s="18" t="s">
        <v>10</v>
      </c>
      <c r="C27" s="11">
        <v>47744</v>
      </c>
      <c r="D27" s="11">
        <v>47744</v>
      </c>
      <c r="E27" s="12">
        <v>15251.79</v>
      </c>
      <c r="F27" s="11">
        <v>32492.21</v>
      </c>
      <c r="G27" s="12">
        <v>31.944935489276144</v>
      </c>
      <c r="H27" s="13">
        <f t="shared" si="0"/>
        <v>2387.2000000000003</v>
      </c>
      <c r="I27" s="12">
        <f>I28+I30+I32+I35+I37</f>
        <v>0</v>
      </c>
      <c r="J27" s="12">
        <f>J28+J30+J32+J35+J37</f>
        <v>0</v>
      </c>
      <c r="K27" s="13">
        <f t="shared" si="1"/>
        <v>47744</v>
      </c>
      <c r="L27" s="14"/>
      <c r="M27" s="13">
        <v>2387.2000000000003</v>
      </c>
    </row>
    <row r="28" spans="1:13" ht="15.75" x14ac:dyDescent="0.25">
      <c r="A28" s="20">
        <v>321</v>
      </c>
      <c r="B28" s="18" t="s">
        <v>11</v>
      </c>
      <c r="C28" s="11">
        <v>9955</v>
      </c>
      <c r="D28" s="11">
        <v>9955</v>
      </c>
      <c r="E28" s="12">
        <v>1005.05</v>
      </c>
      <c r="F28" s="11">
        <v>8949.9500000000007</v>
      </c>
      <c r="G28" s="12">
        <v>10.095931692616775</v>
      </c>
      <c r="H28" s="13">
        <f t="shared" si="0"/>
        <v>497.75</v>
      </c>
      <c r="I28" s="12">
        <f>I29</f>
        <v>0</v>
      </c>
      <c r="J28" s="12">
        <f>J29</f>
        <v>0</v>
      </c>
      <c r="K28" s="13">
        <f t="shared" si="1"/>
        <v>9955</v>
      </c>
      <c r="L28" s="14"/>
      <c r="M28" s="13">
        <v>497.75</v>
      </c>
    </row>
    <row r="29" spans="1:13" ht="15.75" x14ac:dyDescent="0.25">
      <c r="A29" s="21">
        <v>3211</v>
      </c>
      <c r="B29" s="18" t="s">
        <v>12</v>
      </c>
      <c r="C29" s="22">
        <v>9955</v>
      </c>
      <c r="D29" s="22">
        <v>9955</v>
      </c>
      <c r="E29" s="23">
        <v>1005.05</v>
      </c>
      <c r="F29" s="22">
        <v>8949.9500000000007</v>
      </c>
      <c r="G29" s="23">
        <v>10.095931692616775</v>
      </c>
      <c r="H29" s="24">
        <f t="shared" si="0"/>
        <v>497.75</v>
      </c>
      <c r="I29" s="23"/>
      <c r="J29" s="23"/>
      <c r="K29" s="24">
        <f t="shared" si="1"/>
        <v>9955</v>
      </c>
      <c r="L29" s="14"/>
      <c r="M29" s="24">
        <v>497.75</v>
      </c>
    </row>
    <row r="30" spans="1:13" ht="15.75" x14ac:dyDescent="0.25">
      <c r="A30" s="20">
        <v>322</v>
      </c>
      <c r="B30" s="18" t="s">
        <v>16</v>
      </c>
      <c r="C30" s="11">
        <v>1327</v>
      </c>
      <c r="D30" s="11">
        <v>1327</v>
      </c>
      <c r="E30" s="11"/>
      <c r="F30" s="11">
        <v>1327</v>
      </c>
      <c r="G30" s="11">
        <v>0</v>
      </c>
      <c r="H30" s="27">
        <f t="shared" si="0"/>
        <v>66.350000000000009</v>
      </c>
      <c r="I30" s="11">
        <f>I31</f>
        <v>0</v>
      </c>
      <c r="J30" s="11">
        <f>J31</f>
        <v>0</v>
      </c>
      <c r="K30" s="27">
        <f t="shared" si="1"/>
        <v>1327</v>
      </c>
      <c r="L30" s="14"/>
      <c r="M30" s="27">
        <v>66.350000000000009</v>
      </c>
    </row>
    <row r="31" spans="1:13" ht="15.75" x14ac:dyDescent="0.25">
      <c r="A31" s="21">
        <v>3221</v>
      </c>
      <c r="B31" s="18" t="s">
        <v>17</v>
      </c>
      <c r="C31" s="22">
        <v>1327</v>
      </c>
      <c r="D31" s="22">
        <v>1327</v>
      </c>
      <c r="E31" s="22"/>
      <c r="F31" s="22">
        <v>1327</v>
      </c>
      <c r="G31" s="22">
        <v>0</v>
      </c>
      <c r="H31" s="28">
        <f t="shared" si="0"/>
        <v>66.350000000000009</v>
      </c>
      <c r="I31" s="22"/>
      <c r="J31" s="22"/>
      <c r="K31" s="28">
        <f t="shared" si="1"/>
        <v>1327</v>
      </c>
      <c r="L31" s="14"/>
      <c r="M31" s="28">
        <v>66.350000000000009</v>
      </c>
    </row>
    <row r="32" spans="1:13" ht="15.75" x14ac:dyDescent="0.25">
      <c r="A32" s="20">
        <v>323</v>
      </c>
      <c r="B32" s="18" t="s">
        <v>14</v>
      </c>
      <c r="C32" s="11">
        <v>15826</v>
      </c>
      <c r="D32" s="11">
        <v>15826</v>
      </c>
      <c r="E32" s="12">
        <v>5493.48</v>
      </c>
      <c r="F32" s="11">
        <v>10332.52</v>
      </c>
      <c r="G32" s="12">
        <v>34.71174017439656</v>
      </c>
      <c r="H32" s="13">
        <f t="shared" si="0"/>
        <v>791.30000000000007</v>
      </c>
      <c r="I32" s="12">
        <f>I33+I34</f>
        <v>0</v>
      </c>
      <c r="J32" s="12">
        <f>J33+J34</f>
        <v>0</v>
      </c>
      <c r="K32" s="13">
        <f t="shared" si="1"/>
        <v>15826</v>
      </c>
      <c r="L32" s="14"/>
      <c r="M32" s="13">
        <v>791.30000000000007</v>
      </c>
    </row>
    <row r="33" spans="1:13" ht="15.75" x14ac:dyDescent="0.25">
      <c r="A33" s="21">
        <v>3237</v>
      </c>
      <c r="B33" s="18" t="s">
        <v>15</v>
      </c>
      <c r="C33" s="22">
        <v>11181</v>
      </c>
      <c r="D33" s="22">
        <v>11181</v>
      </c>
      <c r="E33" s="23">
        <v>2207.92</v>
      </c>
      <c r="F33" s="22">
        <v>8973.08</v>
      </c>
      <c r="G33" s="23">
        <v>19.747070923888739</v>
      </c>
      <c r="H33" s="24">
        <f t="shared" si="0"/>
        <v>559.05000000000007</v>
      </c>
      <c r="I33" s="23"/>
      <c r="J33" s="23"/>
      <c r="K33" s="24">
        <f t="shared" si="1"/>
        <v>11181</v>
      </c>
      <c r="L33" s="14"/>
      <c r="M33" s="24">
        <v>559.05000000000007</v>
      </c>
    </row>
    <row r="34" spans="1:13" ht="15.75" x14ac:dyDescent="0.25">
      <c r="A34" s="21">
        <v>3239</v>
      </c>
      <c r="B34" s="18" t="s">
        <v>20</v>
      </c>
      <c r="C34" s="22">
        <v>4645</v>
      </c>
      <c r="D34" s="22">
        <v>4645</v>
      </c>
      <c r="E34" s="23">
        <v>3285.56</v>
      </c>
      <c r="F34" s="22">
        <v>1359.44</v>
      </c>
      <c r="G34" s="23">
        <v>70.733261571582347</v>
      </c>
      <c r="H34" s="24">
        <f t="shared" si="0"/>
        <v>232.25</v>
      </c>
      <c r="I34" s="23"/>
      <c r="J34" s="23"/>
      <c r="K34" s="24">
        <f t="shared" si="1"/>
        <v>4645</v>
      </c>
      <c r="L34" s="14"/>
      <c r="M34" s="24">
        <v>232.25</v>
      </c>
    </row>
    <row r="35" spans="1:13" ht="15.75" x14ac:dyDescent="0.25">
      <c r="A35" s="20">
        <v>324</v>
      </c>
      <c r="B35" s="18" t="s">
        <v>62</v>
      </c>
      <c r="C35" s="11">
        <v>14636</v>
      </c>
      <c r="D35" s="11">
        <v>14636</v>
      </c>
      <c r="E35" s="12">
        <v>8753.26</v>
      </c>
      <c r="F35" s="11">
        <v>5882.74</v>
      </c>
      <c r="G35" s="12">
        <v>59.806367860071063</v>
      </c>
      <c r="H35" s="13">
        <f t="shared" si="0"/>
        <v>731.80000000000007</v>
      </c>
      <c r="I35" s="12">
        <f>I36</f>
        <v>0</v>
      </c>
      <c r="J35" s="12">
        <f>J36</f>
        <v>0</v>
      </c>
      <c r="K35" s="13">
        <f t="shared" si="1"/>
        <v>14636</v>
      </c>
      <c r="L35" s="14"/>
      <c r="M35" s="13">
        <v>731.80000000000007</v>
      </c>
    </row>
    <row r="36" spans="1:13" ht="15.75" x14ac:dyDescent="0.25">
      <c r="A36" s="21">
        <v>3241</v>
      </c>
      <c r="B36" s="18" t="s">
        <v>62</v>
      </c>
      <c r="C36" s="22">
        <v>14636</v>
      </c>
      <c r="D36" s="22">
        <v>14636</v>
      </c>
      <c r="E36" s="23">
        <v>8753.26</v>
      </c>
      <c r="F36" s="22">
        <v>5882.74</v>
      </c>
      <c r="G36" s="23">
        <v>59.806367860071063</v>
      </c>
      <c r="H36" s="24">
        <f t="shared" si="0"/>
        <v>731.80000000000007</v>
      </c>
      <c r="I36" s="23"/>
      <c r="J36" s="23"/>
      <c r="K36" s="24">
        <f t="shared" si="1"/>
        <v>14636</v>
      </c>
      <c r="L36" s="14"/>
      <c r="M36" s="24">
        <v>731.80000000000007</v>
      </c>
    </row>
    <row r="37" spans="1:13" ht="15.75" x14ac:dyDescent="0.25">
      <c r="A37" s="20">
        <v>329</v>
      </c>
      <c r="B37" s="18" t="s">
        <v>21</v>
      </c>
      <c r="C37" s="11">
        <v>6000</v>
      </c>
      <c r="D37" s="11">
        <v>6000</v>
      </c>
      <c r="E37" s="11"/>
      <c r="F37" s="11">
        <v>6000</v>
      </c>
      <c r="G37" s="11">
        <v>0</v>
      </c>
      <c r="H37" s="27">
        <f t="shared" si="0"/>
        <v>300</v>
      </c>
      <c r="I37" s="11">
        <f>I38</f>
        <v>0</v>
      </c>
      <c r="J37" s="11">
        <f>J38</f>
        <v>0</v>
      </c>
      <c r="K37" s="27">
        <f t="shared" si="1"/>
        <v>6000</v>
      </c>
      <c r="L37" s="14"/>
      <c r="M37" s="27">
        <v>300</v>
      </c>
    </row>
    <row r="38" spans="1:13" ht="15.75" x14ac:dyDescent="0.25">
      <c r="A38" s="21">
        <v>3293</v>
      </c>
      <c r="B38" s="18" t="s">
        <v>22</v>
      </c>
      <c r="C38" s="22">
        <v>6000</v>
      </c>
      <c r="D38" s="22">
        <v>6000</v>
      </c>
      <c r="E38" s="22"/>
      <c r="F38" s="22">
        <v>6000</v>
      </c>
      <c r="G38" s="22">
        <v>0</v>
      </c>
      <c r="H38" s="28">
        <f t="shared" si="0"/>
        <v>300</v>
      </c>
      <c r="I38" s="22"/>
      <c r="J38" s="22"/>
      <c r="K38" s="28">
        <f t="shared" si="1"/>
        <v>6000</v>
      </c>
      <c r="L38" s="14"/>
      <c r="M38" s="28">
        <v>300</v>
      </c>
    </row>
    <row r="39" spans="1:13" ht="15.75" x14ac:dyDescent="0.25">
      <c r="A39" s="17">
        <v>52</v>
      </c>
      <c r="B39" s="18" t="s">
        <v>52</v>
      </c>
      <c r="C39" s="11">
        <v>20272</v>
      </c>
      <c r="D39" s="11">
        <v>20272</v>
      </c>
      <c r="E39" s="11"/>
      <c r="F39" s="11">
        <v>20272</v>
      </c>
      <c r="G39" s="11">
        <v>0</v>
      </c>
      <c r="H39" s="27">
        <f t="shared" si="0"/>
        <v>1013.6</v>
      </c>
      <c r="I39" s="11">
        <f>I40</f>
        <v>0</v>
      </c>
      <c r="J39" s="11">
        <f>J40</f>
        <v>0</v>
      </c>
      <c r="K39" s="27">
        <f t="shared" si="1"/>
        <v>20272</v>
      </c>
      <c r="L39" s="14"/>
      <c r="M39" s="27">
        <v>1013.6</v>
      </c>
    </row>
    <row r="40" spans="1:13" ht="15.75" x14ac:dyDescent="0.25">
      <c r="A40" s="19">
        <v>32</v>
      </c>
      <c r="B40" s="18" t="s">
        <v>10</v>
      </c>
      <c r="C40" s="11">
        <v>20272</v>
      </c>
      <c r="D40" s="11">
        <v>20272</v>
      </c>
      <c r="E40" s="11"/>
      <c r="F40" s="11">
        <v>20272</v>
      </c>
      <c r="G40" s="11">
        <v>0</v>
      </c>
      <c r="H40" s="27">
        <f t="shared" si="0"/>
        <v>1013.6</v>
      </c>
      <c r="I40" s="11">
        <f>I41+I43+I46+I48</f>
        <v>0</v>
      </c>
      <c r="J40" s="11">
        <f>J41+J43+J46+J48</f>
        <v>0</v>
      </c>
      <c r="K40" s="27">
        <f t="shared" si="1"/>
        <v>20272</v>
      </c>
      <c r="L40" s="14"/>
      <c r="M40" s="27">
        <v>1013.6</v>
      </c>
    </row>
    <row r="41" spans="1:13" ht="15.75" x14ac:dyDescent="0.25">
      <c r="A41" s="20">
        <v>321</v>
      </c>
      <c r="B41" s="18" t="s">
        <v>11</v>
      </c>
      <c r="C41" s="11">
        <v>2654</v>
      </c>
      <c r="D41" s="11">
        <v>2654</v>
      </c>
      <c r="E41" s="11"/>
      <c r="F41" s="11">
        <v>2654</v>
      </c>
      <c r="G41" s="11">
        <v>0</v>
      </c>
      <c r="H41" s="27">
        <f t="shared" si="0"/>
        <v>132.70000000000002</v>
      </c>
      <c r="I41" s="11">
        <f>I42</f>
        <v>0</v>
      </c>
      <c r="J41" s="11">
        <f>J42</f>
        <v>0</v>
      </c>
      <c r="K41" s="27">
        <f t="shared" si="1"/>
        <v>2654</v>
      </c>
      <c r="L41" s="14"/>
      <c r="M41" s="27">
        <v>132.70000000000002</v>
      </c>
    </row>
    <row r="42" spans="1:13" ht="15.75" x14ac:dyDescent="0.25">
      <c r="A42" s="21">
        <v>3211</v>
      </c>
      <c r="B42" s="18" t="s">
        <v>12</v>
      </c>
      <c r="C42" s="22">
        <v>2654</v>
      </c>
      <c r="D42" s="22">
        <v>2654</v>
      </c>
      <c r="E42" s="22"/>
      <c r="F42" s="22">
        <v>2654</v>
      </c>
      <c r="G42" s="22">
        <v>0</v>
      </c>
      <c r="H42" s="28">
        <f t="shared" si="0"/>
        <v>132.70000000000002</v>
      </c>
      <c r="I42" s="22"/>
      <c r="J42" s="22"/>
      <c r="K42" s="28">
        <f t="shared" si="1"/>
        <v>2654</v>
      </c>
      <c r="L42" s="14"/>
      <c r="M42" s="28">
        <v>132.70000000000002</v>
      </c>
    </row>
    <row r="43" spans="1:13" ht="15.75" x14ac:dyDescent="0.25">
      <c r="A43" s="20">
        <v>323</v>
      </c>
      <c r="B43" s="18" t="s">
        <v>14</v>
      </c>
      <c r="C43" s="11">
        <v>7963</v>
      </c>
      <c r="D43" s="11">
        <v>7963</v>
      </c>
      <c r="E43" s="11"/>
      <c r="F43" s="11">
        <v>7963</v>
      </c>
      <c r="G43" s="11">
        <v>0</v>
      </c>
      <c r="H43" s="27">
        <f t="shared" si="0"/>
        <v>398.15000000000003</v>
      </c>
      <c r="I43" s="11">
        <f>I44+I45</f>
        <v>0</v>
      </c>
      <c r="J43" s="11">
        <f>J44+J45</f>
        <v>0</v>
      </c>
      <c r="K43" s="27">
        <f t="shared" si="1"/>
        <v>7963</v>
      </c>
      <c r="L43" s="14"/>
      <c r="M43" s="27">
        <v>398.15000000000003</v>
      </c>
    </row>
    <row r="44" spans="1:13" ht="15.75" x14ac:dyDescent="0.25">
      <c r="A44" s="21">
        <v>3237</v>
      </c>
      <c r="B44" s="18" t="s">
        <v>15</v>
      </c>
      <c r="C44" s="22">
        <v>6636</v>
      </c>
      <c r="D44" s="22">
        <v>6636</v>
      </c>
      <c r="E44" s="22"/>
      <c r="F44" s="22">
        <v>6636</v>
      </c>
      <c r="G44" s="22">
        <v>0</v>
      </c>
      <c r="H44" s="28">
        <f t="shared" si="0"/>
        <v>331.8</v>
      </c>
      <c r="I44" s="22"/>
      <c r="J44" s="22"/>
      <c r="K44" s="28">
        <f t="shared" si="1"/>
        <v>6636</v>
      </c>
      <c r="L44" s="14"/>
      <c r="M44" s="28">
        <v>331.8</v>
      </c>
    </row>
    <row r="45" spans="1:13" ht="15.75" x14ac:dyDescent="0.25">
      <c r="A45" s="21">
        <v>3239</v>
      </c>
      <c r="B45" s="18" t="s">
        <v>20</v>
      </c>
      <c r="C45" s="22">
        <v>1327</v>
      </c>
      <c r="D45" s="22">
        <v>1327</v>
      </c>
      <c r="E45" s="22"/>
      <c r="F45" s="22">
        <v>1327</v>
      </c>
      <c r="G45" s="22">
        <v>0</v>
      </c>
      <c r="H45" s="28">
        <f t="shared" si="0"/>
        <v>66.350000000000009</v>
      </c>
      <c r="I45" s="22"/>
      <c r="J45" s="22"/>
      <c r="K45" s="28">
        <f t="shared" si="1"/>
        <v>1327</v>
      </c>
      <c r="L45" s="14"/>
      <c r="M45" s="28">
        <v>66.350000000000009</v>
      </c>
    </row>
    <row r="46" spans="1:13" ht="15.75" x14ac:dyDescent="0.25">
      <c r="A46" s="20">
        <v>324</v>
      </c>
      <c r="B46" s="18" t="s">
        <v>62</v>
      </c>
      <c r="C46" s="11">
        <v>6655</v>
      </c>
      <c r="D46" s="11">
        <v>6655</v>
      </c>
      <c r="E46" s="11"/>
      <c r="F46" s="11">
        <v>6655</v>
      </c>
      <c r="G46" s="11">
        <v>0</v>
      </c>
      <c r="H46" s="27">
        <f t="shared" si="0"/>
        <v>332.75</v>
      </c>
      <c r="I46" s="11">
        <f>I47</f>
        <v>0</v>
      </c>
      <c r="J46" s="11">
        <f>J47</f>
        <v>0</v>
      </c>
      <c r="K46" s="27">
        <f t="shared" si="1"/>
        <v>6655</v>
      </c>
      <c r="L46" s="14"/>
      <c r="M46" s="27">
        <v>332.75</v>
      </c>
    </row>
    <row r="47" spans="1:13" ht="15.75" x14ac:dyDescent="0.25">
      <c r="A47" s="21">
        <v>3241</v>
      </c>
      <c r="B47" s="18" t="s">
        <v>62</v>
      </c>
      <c r="C47" s="22">
        <v>6655</v>
      </c>
      <c r="D47" s="22">
        <v>6655</v>
      </c>
      <c r="E47" s="22"/>
      <c r="F47" s="22">
        <v>6655</v>
      </c>
      <c r="G47" s="22">
        <v>0</v>
      </c>
      <c r="H47" s="28">
        <f t="shared" si="0"/>
        <v>332.75</v>
      </c>
      <c r="I47" s="22"/>
      <c r="J47" s="22"/>
      <c r="K47" s="28">
        <f t="shared" si="1"/>
        <v>6655</v>
      </c>
      <c r="L47" s="14"/>
      <c r="M47" s="28">
        <v>332.75</v>
      </c>
    </row>
    <row r="48" spans="1:13" ht="15.75" x14ac:dyDescent="0.25">
      <c r="A48" s="20">
        <v>329</v>
      </c>
      <c r="B48" s="18" t="s">
        <v>21</v>
      </c>
      <c r="C48" s="11">
        <v>3000</v>
      </c>
      <c r="D48" s="11">
        <v>3000</v>
      </c>
      <c r="E48" s="11"/>
      <c r="F48" s="11">
        <v>3000</v>
      </c>
      <c r="G48" s="11">
        <v>0</v>
      </c>
      <c r="H48" s="27">
        <f t="shared" si="0"/>
        <v>150</v>
      </c>
      <c r="I48" s="11">
        <f>I49</f>
        <v>0</v>
      </c>
      <c r="J48" s="11">
        <f>J49</f>
        <v>0</v>
      </c>
      <c r="K48" s="27">
        <f t="shared" si="1"/>
        <v>3000</v>
      </c>
      <c r="L48" s="14"/>
      <c r="M48" s="27">
        <v>150</v>
      </c>
    </row>
    <row r="49" spans="1:13" ht="15.75" x14ac:dyDescent="0.25">
      <c r="A49" s="21">
        <v>3293</v>
      </c>
      <c r="B49" s="18" t="s">
        <v>22</v>
      </c>
      <c r="C49" s="22">
        <v>3000</v>
      </c>
      <c r="D49" s="22">
        <v>3000</v>
      </c>
      <c r="E49" s="22"/>
      <c r="F49" s="22">
        <v>3000</v>
      </c>
      <c r="G49" s="22">
        <v>0</v>
      </c>
      <c r="H49" s="28">
        <f t="shared" si="0"/>
        <v>150</v>
      </c>
      <c r="I49" s="22"/>
      <c r="J49" s="22"/>
      <c r="K49" s="28">
        <f t="shared" si="1"/>
        <v>3000</v>
      </c>
      <c r="L49" s="14"/>
      <c r="M49" s="28">
        <v>150</v>
      </c>
    </row>
    <row r="50" spans="1:13" ht="15.75" x14ac:dyDescent="0.25">
      <c r="A50" s="17">
        <v>61</v>
      </c>
      <c r="B50" s="18" t="s">
        <v>63</v>
      </c>
      <c r="C50" s="11">
        <v>265</v>
      </c>
      <c r="D50" s="11">
        <v>265</v>
      </c>
      <c r="E50" s="11"/>
      <c r="F50" s="11">
        <v>265</v>
      </c>
      <c r="G50" s="11">
        <v>0</v>
      </c>
      <c r="H50" s="27">
        <f t="shared" si="0"/>
        <v>13.25</v>
      </c>
      <c r="I50" s="11">
        <f>I51</f>
        <v>0</v>
      </c>
      <c r="J50" s="11">
        <f>J51</f>
        <v>0</v>
      </c>
      <c r="K50" s="27">
        <f t="shared" si="1"/>
        <v>265</v>
      </c>
      <c r="L50" s="14"/>
      <c r="M50" s="27">
        <v>13.25</v>
      </c>
    </row>
    <row r="51" spans="1:13" ht="15.75" x14ac:dyDescent="0.25">
      <c r="A51" s="19">
        <v>32</v>
      </c>
      <c r="B51" s="18" t="s">
        <v>10</v>
      </c>
      <c r="C51" s="11">
        <v>265</v>
      </c>
      <c r="D51" s="11">
        <v>265</v>
      </c>
      <c r="E51" s="11"/>
      <c r="F51" s="11">
        <v>265</v>
      </c>
      <c r="G51" s="11">
        <v>0</v>
      </c>
      <c r="H51" s="27">
        <f t="shared" si="0"/>
        <v>13.25</v>
      </c>
      <c r="I51" s="11">
        <f>I52</f>
        <v>0</v>
      </c>
      <c r="J51" s="11">
        <f>J52</f>
        <v>0</v>
      </c>
      <c r="K51" s="27">
        <f t="shared" si="1"/>
        <v>265</v>
      </c>
      <c r="L51" s="14"/>
      <c r="M51" s="27">
        <v>13.25</v>
      </c>
    </row>
    <row r="52" spans="1:13" ht="15.75" x14ac:dyDescent="0.25">
      <c r="A52" s="20">
        <v>323</v>
      </c>
      <c r="B52" s="18" t="s">
        <v>14</v>
      </c>
      <c r="C52" s="11">
        <v>265</v>
      </c>
      <c r="D52" s="11">
        <v>265</v>
      </c>
      <c r="E52" s="11"/>
      <c r="F52" s="11">
        <v>265</v>
      </c>
      <c r="G52" s="11">
        <v>0</v>
      </c>
      <c r="H52" s="27">
        <f t="shared" si="0"/>
        <v>13.25</v>
      </c>
      <c r="I52" s="11">
        <f>I53+I54</f>
        <v>0</v>
      </c>
      <c r="J52" s="11">
        <f>J53+J54</f>
        <v>0</v>
      </c>
      <c r="K52" s="27">
        <f t="shared" si="1"/>
        <v>265</v>
      </c>
      <c r="L52" s="14"/>
      <c r="M52" s="27">
        <v>13.25</v>
      </c>
    </row>
    <row r="53" spans="1:13" ht="15.75" x14ac:dyDescent="0.25">
      <c r="A53" s="21">
        <v>3237</v>
      </c>
      <c r="B53" s="18" t="s">
        <v>15</v>
      </c>
      <c r="C53" s="22">
        <v>133</v>
      </c>
      <c r="D53" s="22">
        <v>133</v>
      </c>
      <c r="E53" s="22"/>
      <c r="F53" s="22">
        <v>133</v>
      </c>
      <c r="G53" s="22">
        <v>0</v>
      </c>
      <c r="H53" s="28">
        <f t="shared" si="0"/>
        <v>6.65</v>
      </c>
      <c r="I53" s="22"/>
      <c r="J53" s="22"/>
      <c r="K53" s="28">
        <f t="shared" si="1"/>
        <v>133</v>
      </c>
      <c r="L53" s="14"/>
      <c r="M53" s="28">
        <v>6.65</v>
      </c>
    </row>
    <row r="54" spans="1:13" ht="15.75" x14ac:dyDescent="0.25">
      <c r="A54" s="21">
        <v>3239</v>
      </c>
      <c r="B54" s="18" t="s">
        <v>20</v>
      </c>
      <c r="C54" s="22">
        <v>132</v>
      </c>
      <c r="D54" s="22">
        <v>132</v>
      </c>
      <c r="E54" s="22"/>
      <c r="F54" s="22">
        <v>132</v>
      </c>
      <c r="G54" s="22">
        <v>0</v>
      </c>
      <c r="H54" s="28">
        <f t="shared" si="0"/>
        <v>6.6000000000000005</v>
      </c>
      <c r="I54" s="22"/>
      <c r="J54" s="22"/>
      <c r="K54" s="28">
        <f t="shared" ref="K54:K117" si="2">C54-I54+J54</f>
        <v>132</v>
      </c>
      <c r="L54" s="14"/>
      <c r="M54" s="28">
        <v>6.6000000000000005</v>
      </c>
    </row>
    <row r="55" spans="1:13" ht="30" x14ac:dyDescent="0.25">
      <c r="A55" s="15" t="s">
        <v>64</v>
      </c>
      <c r="B55" s="16" t="s">
        <v>65</v>
      </c>
      <c r="C55" s="11">
        <v>128587</v>
      </c>
      <c r="D55" s="11">
        <v>128587</v>
      </c>
      <c r="E55" s="12">
        <v>40050.400000000001</v>
      </c>
      <c r="F55" s="11">
        <v>88536.6</v>
      </c>
      <c r="G55" s="12">
        <v>31.146538919175342</v>
      </c>
      <c r="H55" s="13">
        <f t="shared" ref="H55:H118" si="3">C55*5%</f>
        <v>6429.35</v>
      </c>
      <c r="I55" s="12">
        <f>I56</f>
        <v>6300</v>
      </c>
      <c r="J55" s="12">
        <f>J56</f>
        <v>0</v>
      </c>
      <c r="K55" s="13">
        <f t="shared" si="2"/>
        <v>122287</v>
      </c>
      <c r="L55" s="14"/>
      <c r="M55" s="13">
        <v>6429.35</v>
      </c>
    </row>
    <row r="56" spans="1:13" ht="15.75" x14ac:dyDescent="0.25">
      <c r="A56" s="17">
        <v>11</v>
      </c>
      <c r="B56" s="18" t="s">
        <v>9</v>
      </c>
      <c r="C56" s="11">
        <v>128587</v>
      </c>
      <c r="D56" s="11">
        <v>128587</v>
      </c>
      <c r="E56" s="12">
        <v>40050.400000000001</v>
      </c>
      <c r="F56" s="11">
        <v>88536.6</v>
      </c>
      <c r="G56" s="12">
        <v>31.146538919175342</v>
      </c>
      <c r="H56" s="13">
        <f t="shared" si="3"/>
        <v>6429.35</v>
      </c>
      <c r="I56" s="12">
        <f>I57</f>
        <v>6300</v>
      </c>
      <c r="J56" s="12">
        <f>J57</f>
        <v>0</v>
      </c>
      <c r="K56" s="13">
        <f t="shared" si="2"/>
        <v>122287</v>
      </c>
      <c r="L56" s="14"/>
      <c r="M56" s="13">
        <v>6429.35</v>
      </c>
    </row>
    <row r="57" spans="1:13" ht="15.75" x14ac:dyDescent="0.25">
      <c r="A57" s="19">
        <v>32</v>
      </c>
      <c r="B57" s="18" t="s">
        <v>10</v>
      </c>
      <c r="C57" s="11">
        <v>128587</v>
      </c>
      <c r="D57" s="11">
        <v>128587</v>
      </c>
      <c r="E57" s="12">
        <v>40050.400000000001</v>
      </c>
      <c r="F57" s="11">
        <v>88536.6</v>
      </c>
      <c r="G57" s="12">
        <v>31.146538919175342</v>
      </c>
      <c r="H57" s="13">
        <f t="shared" si="3"/>
        <v>6429.35</v>
      </c>
      <c r="I57" s="12">
        <f>I58+I60+I64</f>
        <v>6300</v>
      </c>
      <c r="J57" s="12">
        <f>J58+J60+J64</f>
        <v>0</v>
      </c>
      <c r="K57" s="13">
        <f t="shared" si="2"/>
        <v>122287</v>
      </c>
      <c r="L57" s="14"/>
      <c r="M57" s="13">
        <v>6429.35</v>
      </c>
    </row>
    <row r="58" spans="1:13" ht="15.75" x14ac:dyDescent="0.25">
      <c r="A58" s="20">
        <v>322</v>
      </c>
      <c r="B58" s="18" t="s">
        <v>16</v>
      </c>
      <c r="C58" s="11">
        <v>2654</v>
      </c>
      <c r="D58" s="11">
        <v>2654</v>
      </c>
      <c r="E58" s="12">
        <v>50.4</v>
      </c>
      <c r="F58" s="11">
        <v>2603.6</v>
      </c>
      <c r="G58" s="12">
        <v>1.8990203466465712</v>
      </c>
      <c r="H58" s="13">
        <f t="shared" si="3"/>
        <v>132.70000000000002</v>
      </c>
      <c r="I58" s="12">
        <f>I59</f>
        <v>100</v>
      </c>
      <c r="J58" s="12">
        <f>J59</f>
        <v>0</v>
      </c>
      <c r="K58" s="13">
        <f t="shared" si="2"/>
        <v>2554</v>
      </c>
      <c r="L58" s="14"/>
      <c r="M58" s="13">
        <v>132.70000000000002</v>
      </c>
    </row>
    <row r="59" spans="1:13" ht="15.75" x14ac:dyDescent="0.25">
      <c r="A59" s="21">
        <v>3221</v>
      </c>
      <c r="B59" s="18" t="s">
        <v>17</v>
      </c>
      <c r="C59" s="22">
        <v>2654</v>
      </c>
      <c r="D59" s="22">
        <v>2654</v>
      </c>
      <c r="E59" s="23">
        <v>50.4</v>
      </c>
      <c r="F59" s="22">
        <v>2603.6</v>
      </c>
      <c r="G59" s="23">
        <v>1.8990203466465712</v>
      </c>
      <c r="H59" s="24">
        <f t="shared" si="3"/>
        <v>132.70000000000002</v>
      </c>
      <c r="I59" s="23">
        <v>100</v>
      </c>
      <c r="J59" s="23"/>
      <c r="K59" s="24">
        <f t="shared" si="2"/>
        <v>2554</v>
      </c>
      <c r="L59" s="14"/>
      <c r="M59" s="24">
        <v>132.70000000000002</v>
      </c>
    </row>
    <row r="60" spans="1:13" ht="15.75" x14ac:dyDescent="0.25">
      <c r="A60" s="20">
        <v>323</v>
      </c>
      <c r="B60" s="18" t="s">
        <v>14</v>
      </c>
      <c r="C60" s="11">
        <v>33027</v>
      </c>
      <c r="D60" s="11">
        <v>33027</v>
      </c>
      <c r="E60" s="11"/>
      <c r="F60" s="11">
        <v>33027</v>
      </c>
      <c r="G60" s="11">
        <v>0</v>
      </c>
      <c r="H60" s="27">
        <f t="shared" si="3"/>
        <v>1651.3500000000001</v>
      </c>
      <c r="I60" s="11">
        <f>I61+I62+I63</f>
        <v>1600</v>
      </c>
      <c r="J60" s="11">
        <f>J61+J62+J63</f>
        <v>0</v>
      </c>
      <c r="K60" s="27">
        <f t="shared" si="2"/>
        <v>31427</v>
      </c>
      <c r="L60" s="14"/>
      <c r="M60" s="27">
        <v>1651.3500000000001</v>
      </c>
    </row>
    <row r="61" spans="1:13" ht="15.75" x14ac:dyDescent="0.25">
      <c r="A61" s="21">
        <v>3235</v>
      </c>
      <c r="B61" s="18" t="s">
        <v>18</v>
      </c>
      <c r="C61" s="22">
        <v>5818</v>
      </c>
      <c r="D61" s="22">
        <v>5818</v>
      </c>
      <c r="E61" s="22"/>
      <c r="F61" s="22">
        <v>5818</v>
      </c>
      <c r="G61" s="22">
        <v>0</v>
      </c>
      <c r="H61" s="22">
        <f t="shared" si="3"/>
        <v>290.90000000000003</v>
      </c>
      <c r="I61" s="22">
        <v>1600</v>
      </c>
      <c r="J61" s="22"/>
      <c r="K61" s="22">
        <f t="shared" si="2"/>
        <v>4218</v>
      </c>
      <c r="L61" s="14"/>
      <c r="M61" s="28">
        <v>290.90000000000003</v>
      </c>
    </row>
    <row r="62" spans="1:13" ht="15.75" x14ac:dyDescent="0.25">
      <c r="A62" s="21">
        <v>3237</v>
      </c>
      <c r="B62" s="18" t="s">
        <v>15</v>
      </c>
      <c r="C62" s="22">
        <v>26545</v>
      </c>
      <c r="D62" s="22">
        <v>26545</v>
      </c>
      <c r="E62" s="22"/>
      <c r="F62" s="22">
        <v>26545</v>
      </c>
      <c r="G62" s="22">
        <v>0</v>
      </c>
      <c r="H62" s="22">
        <f t="shared" si="3"/>
        <v>1327.25</v>
      </c>
      <c r="I62" s="22"/>
      <c r="J62" s="22"/>
      <c r="K62" s="22">
        <f t="shared" si="2"/>
        <v>26545</v>
      </c>
      <c r="L62" s="26"/>
      <c r="M62" s="29">
        <v>1327.25</v>
      </c>
    </row>
    <row r="63" spans="1:13" ht="15.75" x14ac:dyDescent="0.25">
      <c r="A63" s="21">
        <v>3239</v>
      </c>
      <c r="B63" s="18" t="s">
        <v>20</v>
      </c>
      <c r="C63" s="22">
        <v>664</v>
      </c>
      <c r="D63" s="22">
        <v>664</v>
      </c>
      <c r="E63" s="22"/>
      <c r="F63" s="22">
        <v>664</v>
      </c>
      <c r="G63" s="22">
        <v>0</v>
      </c>
      <c r="H63" s="28">
        <f t="shared" si="3"/>
        <v>33.200000000000003</v>
      </c>
      <c r="I63" s="22"/>
      <c r="J63" s="22"/>
      <c r="K63" s="28">
        <f t="shared" si="2"/>
        <v>664</v>
      </c>
      <c r="L63" s="14"/>
      <c r="M63" s="28">
        <v>33.200000000000003</v>
      </c>
    </row>
    <row r="64" spans="1:13" ht="15.75" x14ac:dyDescent="0.25">
      <c r="A64" s="20">
        <v>324</v>
      </c>
      <c r="B64" s="18" t="s">
        <v>62</v>
      </c>
      <c r="C64" s="11">
        <v>92906</v>
      </c>
      <c r="D64" s="11">
        <v>92906</v>
      </c>
      <c r="E64" s="12">
        <v>40000</v>
      </c>
      <c r="F64" s="11">
        <v>52906</v>
      </c>
      <c r="G64" s="12">
        <v>43.054269907218043</v>
      </c>
      <c r="H64" s="13">
        <f t="shared" si="3"/>
        <v>4645.3</v>
      </c>
      <c r="I64" s="12">
        <f>I65</f>
        <v>4600</v>
      </c>
      <c r="J64" s="12">
        <f>J65</f>
        <v>0</v>
      </c>
      <c r="K64" s="13">
        <f t="shared" si="2"/>
        <v>88306</v>
      </c>
      <c r="L64" s="14"/>
      <c r="M64" s="13">
        <v>4645.3</v>
      </c>
    </row>
    <row r="65" spans="1:13" ht="15.75" x14ac:dyDescent="0.25">
      <c r="A65" s="21">
        <v>3241</v>
      </c>
      <c r="B65" s="18" t="s">
        <v>62</v>
      </c>
      <c r="C65" s="22">
        <v>92906</v>
      </c>
      <c r="D65" s="22">
        <v>92906</v>
      </c>
      <c r="E65" s="23">
        <v>40000</v>
      </c>
      <c r="F65" s="22">
        <v>52906</v>
      </c>
      <c r="G65" s="23">
        <v>43.054269907218043</v>
      </c>
      <c r="H65" s="24">
        <f t="shared" si="3"/>
        <v>4645.3</v>
      </c>
      <c r="I65" s="23">
        <v>4600</v>
      </c>
      <c r="J65" s="23"/>
      <c r="K65" s="24">
        <f t="shared" si="2"/>
        <v>88306</v>
      </c>
      <c r="L65" s="14"/>
      <c r="M65" s="24">
        <v>4645.3</v>
      </c>
    </row>
    <row r="66" spans="1:13" ht="30" x14ac:dyDescent="0.25">
      <c r="A66" s="15" t="s">
        <v>66</v>
      </c>
      <c r="B66" s="16" t="s">
        <v>67</v>
      </c>
      <c r="C66" s="11">
        <v>711387</v>
      </c>
      <c r="D66" s="11">
        <v>711387</v>
      </c>
      <c r="E66" s="12">
        <v>537175.13</v>
      </c>
      <c r="F66" s="11">
        <v>174211.87</v>
      </c>
      <c r="G66" s="12">
        <v>75.510956764742673</v>
      </c>
      <c r="H66" s="13">
        <f t="shared" si="3"/>
        <v>35569.35</v>
      </c>
      <c r="I66" s="11">
        <f>I67</f>
        <v>18000</v>
      </c>
      <c r="J66" s="11">
        <f>J67</f>
        <v>4000</v>
      </c>
      <c r="K66" s="13">
        <f t="shared" si="2"/>
        <v>697387</v>
      </c>
      <c r="L66" s="14"/>
      <c r="M66" s="13">
        <v>35569.35</v>
      </c>
    </row>
    <row r="67" spans="1:13" ht="15.75" x14ac:dyDescent="0.25">
      <c r="A67" s="17">
        <v>11</v>
      </c>
      <c r="B67" s="18" t="s">
        <v>9</v>
      </c>
      <c r="C67" s="11">
        <v>711387</v>
      </c>
      <c r="D67" s="11">
        <v>711387</v>
      </c>
      <c r="E67" s="12">
        <v>537175.13</v>
      </c>
      <c r="F67" s="11">
        <v>174211.87</v>
      </c>
      <c r="G67" s="12">
        <v>75.510956764742673</v>
      </c>
      <c r="H67" s="13">
        <f t="shared" si="3"/>
        <v>35569.35</v>
      </c>
      <c r="I67" s="11">
        <f>I68+I76+I104+I107+I112</f>
        <v>18000</v>
      </c>
      <c r="J67" s="11">
        <f>J68+J76+J104+J107+J112</f>
        <v>4000</v>
      </c>
      <c r="K67" s="13">
        <f t="shared" si="2"/>
        <v>697387</v>
      </c>
      <c r="L67" s="14"/>
      <c r="M67" s="13">
        <v>35569.35</v>
      </c>
    </row>
    <row r="68" spans="1:13" ht="15.75" x14ac:dyDescent="0.25">
      <c r="A68" s="19">
        <v>31</v>
      </c>
      <c r="B68" s="18" t="s">
        <v>25</v>
      </c>
      <c r="C68" s="11">
        <v>500754</v>
      </c>
      <c r="D68" s="11">
        <v>500754</v>
      </c>
      <c r="E68" s="12">
        <v>415877.47</v>
      </c>
      <c r="F68" s="11">
        <v>84876.530000000028</v>
      </c>
      <c r="G68" s="12">
        <v>83.050254216641292</v>
      </c>
      <c r="H68" s="13">
        <f t="shared" si="3"/>
        <v>25037.7</v>
      </c>
      <c r="I68" s="11">
        <f>I69+I72+I74</f>
        <v>11650</v>
      </c>
      <c r="J68" s="11">
        <f>J69+J72+J74</f>
        <v>1000</v>
      </c>
      <c r="K68" s="13">
        <f t="shared" si="2"/>
        <v>490104</v>
      </c>
      <c r="L68" s="14"/>
      <c r="M68" s="13">
        <v>25037.7</v>
      </c>
    </row>
    <row r="69" spans="1:13" ht="15.75" x14ac:dyDescent="0.25">
      <c r="A69" s="20">
        <v>311</v>
      </c>
      <c r="B69" s="18" t="s">
        <v>26</v>
      </c>
      <c r="C69" s="11">
        <v>410711</v>
      </c>
      <c r="D69" s="11">
        <v>410711</v>
      </c>
      <c r="E69" s="12">
        <v>346592.25</v>
      </c>
      <c r="F69" s="11">
        <v>64118.75</v>
      </c>
      <c r="G69" s="12">
        <v>84.38835336769651</v>
      </c>
      <c r="H69" s="13">
        <f t="shared" si="3"/>
        <v>20535.550000000003</v>
      </c>
      <c r="I69" s="11">
        <f t="shared" ref="I69:J69" si="4">I70+I71</f>
        <v>10000</v>
      </c>
      <c r="J69" s="11">
        <f t="shared" si="4"/>
        <v>0</v>
      </c>
      <c r="K69" s="13">
        <f t="shared" si="2"/>
        <v>400711</v>
      </c>
      <c r="L69" s="14"/>
      <c r="M69" s="13">
        <v>20535.550000000003</v>
      </c>
    </row>
    <row r="70" spans="1:13" ht="15.75" x14ac:dyDescent="0.25">
      <c r="A70" s="21">
        <v>3111</v>
      </c>
      <c r="B70" s="18" t="s">
        <v>27</v>
      </c>
      <c r="C70" s="22">
        <v>408720</v>
      </c>
      <c r="D70" s="22">
        <v>408720</v>
      </c>
      <c r="E70" s="23">
        <v>346592.25</v>
      </c>
      <c r="F70" s="22">
        <v>62127.75</v>
      </c>
      <c r="G70" s="23">
        <v>84.799434820904281</v>
      </c>
      <c r="H70" s="23">
        <f t="shared" si="3"/>
        <v>20436</v>
      </c>
      <c r="I70" s="23">
        <v>10000</v>
      </c>
      <c r="J70" s="23"/>
      <c r="K70" s="23">
        <f t="shared" si="2"/>
        <v>398720</v>
      </c>
      <c r="L70" s="26"/>
      <c r="M70" s="25">
        <v>20436</v>
      </c>
    </row>
    <row r="71" spans="1:13" ht="15.75" x14ac:dyDescent="0.25">
      <c r="A71" s="21">
        <v>3113</v>
      </c>
      <c r="B71" s="18" t="s">
        <v>28</v>
      </c>
      <c r="C71" s="22">
        <v>1991</v>
      </c>
      <c r="D71" s="22">
        <v>1991</v>
      </c>
      <c r="E71" s="22"/>
      <c r="F71" s="22">
        <v>1991</v>
      </c>
      <c r="G71" s="22">
        <v>0</v>
      </c>
      <c r="H71" s="28">
        <f t="shared" si="3"/>
        <v>99.550000000000011</v>
      </c>
      <c r="I71" s="22"/>
      <c r="J71" s="22"/>
      <c r="K71" s="28">
        <f t="shared" si="2"/>
        <v>1991</v>
      </c>
      <c r="L71" s="14"/>
      <c r="M71" s="28">
        <v>99.550000000000011</v>
      </c>
    </row>
    <row r="72" spans="1:13" ht="15.75" x14ac:dyDescent="0.25">
      <c r="A72" s="20">
        <v>312</v>
      </c>
      <c r="B72" s="18" t="s">
        <v>29</v>
      </c>
      <c r="C72" s="11">
        <v>20918</v>
      </c>
      <c r="D72" s="11">
        <v>20918</v>
      </c>
      <c r="E72" s="12">
        <v>12012.48</v>
      </c>
      <c r="F72" s="11">
        <v>8905.52</v>
      </c>
      <c r="G72" s="12">
        <v>57.426522612104399</v>
      </c>
      <c r="H72" s="13">
        <f t="shared" si="3"/>
        <v>1045.9000000000001</v>
      </c>
      <c r="I72" s="12">
        <f>I73</f>
        <v>0</v>
      </c>
      <c r="J72" s="12">
        <f>J73</f>
        <v>1000</v>
      </c>
      <c r="K72" s="13">
        <f t="shared" si="2"/>
        <v>21918</v>
      </c>
      <c r="L72" s="14"/>
      <c r="M72" s="13">
        <v>1045.9000000000001</v>
      </c>
    </row>
    <row r="73" spans="1:13" ht="15.75" x14ac:dyDescent="0.25">
      <c r="A73" s="21">
        <v>3121</v>
      </c>
      <c r="B73" s="18" t="s">
        <v>29</v>
      </c>
      <c r="C73" s="22">
        <v>20918</v>
      </c>
      <c r="D73" s="22">
        <v>20918</v>
      </c>
      <c r="E73" s="23">
        <v>12012.48</v>
      </c>
      <c r="F73" s="22">
        <v>8905.52</v>
      </c>
      <c r="G73" s="23">
        <v>57.426522612104399</v>
      </c>
      <c r="H73" s="24">
        <f t="shared" si="3"/>
        <v>1045.9000000000001</v>
      </c>
      <c r="I73" s="23"/>
      <c r="J73" s="23">
        <v>1000</v>
      </c>
      <c r="K73" s="24">
        <f t="shared" si="2"/>
        <v>21918</v>
      </c>
      <c r="L73" s="14"/>
      <c r="M73" s="24">
        <v>1045.9000000000001</v>
      </c>
    </row>
    <row r="74" spans="1:13" ht="15.75" x14ac:dyDescent="0.25">
      <c r="A74" s="20">
        <v>313</v>
      </c>
      <c r="B74" s="18" t="s">
        <v>30</v>
      </c>
      <c r="C74" s="11">
        <v>69125</v>
      </c>
      <c r="D74" s="11">
        <v>69125</v>
      </c>
      <c r="E74" s="12">
        <v>57272.74</v>
      </c>
      <c r="F74" s="11">
        <v>11852.260000000002</v>
      </c>
      <c r="G74" s="12">
        <v>82.853873417721516</v>
      </c>
      <c r="H74" s="13">
        <f t="shared" si="3"/>
        <v>3456.25</v>
      </c>
      <c r="I74" s="12">
        <f>I75</f>
        <v>1650</v>
      </c>
      <c r="J74" s="12">
        <f>J75</f>
        <v>0</v>
      </c>
      <c r="K74" s="13">
        <f t="shared" si="2"/>
        <v>67475</v>
      </c>
      <c r="L74" s="14"/>
      <c r="M74" s="13">
        <v>3456.25</v>
      </c>
    </row>
    <row r="75" spans="1:13" ht="15.75" x14ac:dyDescent="0.25">
      <c r="A75" s="21">
        <v>3132</v>
      </c>
      <c r="B75" s="18" t="s">
        <v>31</v>
      </c>
      <c r="C75" s="22">
        <v>69125</v>
      </c>
      <c r="D75" s="22">
        <v>69125</v>
      </c>
      <c r="E75" s="23">
        <v>57272.74</v>
      </c>
      <c r="F75" s="22">
        <v>11852.260000000002</v>
      </c>
      <c r="G75" s="23">
        <v>82.853873417721516</v>
      </c>
      <c r="H75" s="24">
        <f t="shared" si="3"/>
        <v>3456.25</v>
      </c>
      <c r="I75" s="23">
        <v>1650</v>
      </c>
      <c r="J75" s="23"/>
      <c r="K75" s="24">
        <f t="shared" si="2"/>
        <v>67475</v>
      </c>
      <c r="L75" s="14"/>
      <c r="M75" s="24">
        <v>3456.25</v>
      </c>
    </row>
    <row r="76" spans="1:13" ht="15.75" x14ac:dyDescent="0.25">
      <c r="A76" s="19">
        <v>32</v>
      </c>
      <c r="B76" s="18" t="s">
        <v>10</v>
      </c>
      <c r="C76" s="11">
        <v>175127</v>
      </c>
      <c r="D76" s="11">
        <v>175127</v>
      </c>
      <c r="E76" s="12">
        <v>117133.99</v>
      </c>
      <c r="F76" s="11">
        <v>57993.009999999995</v>
      </c>
      <c r="G76" s="12">
        <v>66.885169048747485</v>
      </c>
      <c r="H76" s="13">
        <f t="shared" si="3"/>
        <v>8756.35</v>
      </c>
      <c r="I76" s="12">
        <f>I77+I82+I86+I95+I97</f>
        <v>6350</v>
      </c>
      <c r="J76" s="12">
        <f>J77+J82+J86+J95+J97</f>
        <v>3000</v>
      </c>
      <c r="K76" s="13">
        <f t="shared" si="2"/>
        <v>171777</v>
      </c>
      <c r="L76" s="14"/>
      <c r="M76" s="13">
        <v>8756.35</v>
      </c>
    </row>
    <row r="77" spans="1:13" ht="15.75" x14ac:dyDescent="0.25">
      <c r="A77" s="20">
        <v>321</v>
      </c>
      <c r="B77" s="18" t="s">
        <v>11</v>
      </c>
      <c r="C77" s="11">
        <v>33518</v>
      </c>
      <c r="D77" s="11">
        <v>33518</v>
      </c>
      <c r="E77" s="12">
        <v>23498.18</v>
      </c>
      <c r="F77" s="11">
        <v>10019.82</v>
      </c>
      <c r="G77" s="12">
        <v>70.10615191837222</v>
      </c>
      <c r="H77" s="13">
        <f t="shared" si="3"/>
        <v>1675.9</v>
      </c>
      <c r="I77" s="12">
        <f>I78+I79+I80+I81</f>
        <v>0</v>
      </c>
      <c r="J77" s="12">
        <f>J78+J79+J80+J81</f>
        <v>3000</v>
      </c>
      <c r="K77" s="13">
        <f t="shared" si="2"/>
        <v>36518</v>
      </c>
      <c r="L77" s="14"/>
      <c r="M77" s="13">
        <v>1675.9</v>
      </c>
    </row>
    <row r="78" spans="1:13" ht="15.75" x14ac:dyDescent="0.25">
      <c r="A78" s="21">
        <v>3211</v>
      </c>
      <c r="B78" s="18" t="s">
        <v>12</v>
      </c>
      <c r="C78" s="22">
        <v>11945</v>
      </c>
      <c r="D78" s="22">
        <v>11945</v>
      </c>
      <c r="E78" s="23">
        <v>11365.84</v>
      </c>
      <c r="F78" s="22">
        <v>579.15999999999985</v>
      </c>
      <c r="G78" s="23">
        <v>95.151444118878189</v>
      </c>
      <c r="H78" s="23">
        <f t="shared" si="3"/>
        <v>597.25</v>
      </c>
      <c r="I78" s="23"/>
      <c r="J78" s="23">
        <v>3000</v>
      </c>
      <c r="K78" s="23">
        <f t="shared" si="2"/>
        <v>14945</v>
      </c>
      <c r="L78" s="35"/>
      <c r="M78" s="34">
        <v>597.25</v>
      </c>
    </row>
    <row r="79" spans="1:13" ht="15.75" x14ac:dyDescent="0.25">
      <c r="A79" s="21">
        <v>3212</v>
      </c>
      <c r="B79" s="18" t="s">
        <v>32</v>
      </c>
      <c r="C79" s="22">
        <v>15927</v>
      </c>
      <c r="D79" s="22">
        <v>15927</v>
      </c>
      <c r="E79" s="23">
        <v>10822.38</v>
      </c>
      <c r="F79" s="22">
        <v>5104.6200000000008</v>
      </c>
      <c r="G79" s="23">
        <v>67.949896402335654</v>
      </c>
      <c r="H79" s="24">
        <f t="shared" si="3"/>
        <v>796.35</v>
      </c>
      <c r="I79" s="23"/>
      <c r="J79" s="23"/>
      <c r="K79" s="24">
        <f t="shared" si="2"/>
        <v>15927</v>
      </c>
      <c r="L79" s="14"/>
      <c r="M79" s="24">
        <v>796.35</v>
      </c>
    </row>
    <row r="80" spans="1:13" ht="15.75" x14ac:dyDescent="0.25">
      <c r="A80" s="21">
        <v>3213</v>
      </c>
      <c r="B80" s="18" t="s">
        <v>13</v>
      </c>
      <c r="C80" s="22">
        <v>3982</v>
      </c>
      <c r="D80" s="22">
        <v>3982</v>
      </c>
      <c r="E80" s="23">
        <v>472.28</v>
      </c>
      <c r="F80" s="22">
        <v>3509.7200000000003</v>
      </c>
      <c r="G80" s="23">
        <v>11.860371672526368</v>
      </c>
      <c r="H80" s="24">
        <f t="shared" si="3"/>
        <v>199.10000000000002</v>
      </c>
      <c r="I80" s="23"/>
      <c r="J80" s="23"/>
      <c r="K80" s="24">
        <f t="shared" si="2"/>
        <v>3982</v>
      </c>
      <c r="L80" s="14"/>
      <c r="M80" s="24">
        <v>199.10000000000002</v>
      </c>
    </row>
    <row r="81" spans="1:13" ht="15.75" x14ac:dyDescent="0.25">
      <c r="A81" s="21">
        <v>3214</v>
      </c>
      <c r="B81" s="18" t="s">
        <v>33</v>
      </c>
      <c r="C81" s="22">
        <v>1664</v>
      </c>
      <c r="D81" s="22">
        <v>1664</v>
      </c>
      <c r="E81" s="23">
        <v>837.68</v>
      </c>
      <c r="F81" s="22">
        <v>826.32</v>
      </c>
      <c r="G81" s="23">
        <v>50.341346153846153</v>
      </c>
      <c r="H81" s="24">
        <f t="shared" si="3"/>
        <v>83.2</v>
      </c>
      <c r="I81" s="23"/>
      <c r="J81" s="23"/>
      <c r="K81" s="24">
        <f t="shared" si="2"/>
        <v>1664</v>
      </c>
      <c r="L81" s="14"/>
      <c r="M81" s="24">
        <v>83.2</v>
      </c>
    </row>
    <row r="82" spans="1:13" ht="15.75" x14ac:dyDescent="0.25">
      <c r="A82" s="20">
        <v>322</v>
      </c>
      <c r="B82" s="18" t="s">
        <v>16</v>
      </c>
      <c r="C82" s="11">
        <v>13404</v>
      </c>
      <c r="D82" s="11">
        <v>13404</v>
      </c>
      <c r="E82" s="12">
        <v>9328.98</v>
      </c>
      <c r="F82" s="11">
        <v>4075.0200000000004</v>
      </c>
      <c r="G82" s="12">
        <v>69.598478066248887</v>
      </c>
      <c r="H82" s="13">
        <f t="shared" si="3"/>
        <v>670.2</v>
      </c>
      <c r="I82" s="12">
        <f>I83+I84+I85</f>
        <v>0</v>
      </c>
      <c r="J82" s="12">
        <f>J83+J84+J85</f>
        <v>0</v>
      </c>
      <c r="K82" s="13">
        <f t="shared" si="2"/>
        <v>13404</v>
      </c>
      <c r="L82" s="14"/>
      <c r="M82" s="13">
        <v>670.2</v>
      </c>
    </row>
    <row r="83" spans="1:13" ht="15.75" x14ac:dyDescent="0.25">
      <c r="A83" s="21">
        <v>3221</v>
      </c>
      <c r="B83" s="18" t="s">
        <v>17</v>
      </c>
      <c r="C83" s="22">
        <v>9954</v>
      </c>
      <c r="D83" s="22">
        <v>9954</v>
      </c>
      <c r="E83" s="23">
        <v>7159.88</v>
      </c>
      <c r="F83" s="22">
        <v>2794.12</v>
      </c>
      <c r="G83" s="23">
        <v>71.929676511954995</v>
      </c>
      <c r="H83" s="24">
        <f t="shared" si="3"/>
        <v>497.70000000000005</v>
      </c>
      <c r="I83" s="23"/>
      <c r="J83" s="23"/>
      <c r="K83" s="24">
        <f t="shared" si="2"/>
        <v>9954</v>
      </c>
      <c r="L83" s="14"/>
      <c r="M83" s="24">
        <v>497.70000000000005</v>
      </c>
    </row>
    <row r="84" spans="1:13" ht="15.75" x14ac:dyDescent="0.25">
      <c r="A84" s="21">
        <v>3223</v>
      </c>
      <c r="B84" s="18" t="s">
        <v>34</v>
      </c>
      <c r="C84" s="22">
        <v>796</v>
      </c>
      <c r="D84" s="22">
        <v>796</v>
      </c>
      <c r="E84" s="23">
        <v>365.87</v>
      </c>
      <c r="F84" s="22">
        <v>430.13</v>
      </c>
      <c r="G84" s="23">
        <v>45.963567839195981</v>
      </c>
      <c r="H84" s="24">
        <f t="shared" si="3"/>
        <v>39.800000000000004</v>
      </c>
      <c r="I84" s="23"/>
      <c r="J84" s="23"/>
      <c r="K84" s="24">
        <f t="shared" si="2"/>
        <v>796</v>
      </c>
      <c r="L84" s="14"/>
      <c r="M84" s="24">
        <v>39.800000000000004</v>
      </c>
    </row>
    <row r="85" spans="1:13" ht="15.75" x14ac:dyDescent="0.25">
      <c r="A85" s="21">
        <v>3225</v>
      </c>
      <c r="B85" s="18" t="s">
        <v>35</v>
      </c>
      <c r="C85" s="22">
        <v>2654</v>
      </c>
      <c r="D85" s="22">
        <v>2654</v>
      </c>
      <c r="E85" s="23">
        <v>1803.23</v>
      </c>
      <c r="F85" s="22">
        <v>850.77</v>
      </c>
      <c r="G85" s="23">
        <v>67.943858327053505</v>
      </c>
      <c r="H85" s="24">
        <f t="shared" si="3"/>
        <v>132.70000000000002</v>
      </c>
      <c r="I85" s="23"/>
      <c r="J85" s="23"/>
      <c r="K85" s="24">
        <f t="shared" si="2"/>
        <v>2654</v>
      </c>
      <c r="L85" s="14"/>
      <c r="M85" s="24">
        <v>132.70000000000002</v>
      </c>
    </row>
    <row r="86" spans="1:13" ht="15.75" x14ac:dyDescent="0.25">
      <c r="A86" s="20">
        <v>323</v>
      </c>
      <c r="B86" s="18" t="s">
        <v>14</v>
      </c>
      <c r="C86" s="11">
        <v>66430</v>
      </c>
      <c r="D86" s="11">
        <v>66430</v>
      </c>
      <c r="E86" s="12">
        <v>40577.4</v>
      </c>
      <c r="F86" s="11">
        <v>25852.6</v>
      </c>
      <c r="G86" s="12">
        <v>61.082944452807467</v>
      </c>
      <c r="H86" s="13">
        <f t="shared" si="3"/>
        <v>3321.5</v>
      </c>
      <c r="I86" s="12">
        <f>I87+I88+I89+I90+I91+I92+I93+I94</f>
        <v>3300</v>
      </c>
      <c r="J86" s="12">
        <f>J87+J88+J89+J90+J91+J92+J93+J94</f>
        <v>0</v>
      </c>
      <c r="K86" s="13">
        <f t="shared" si="2"/>
        <v>63130</v>
      </c>
      <c r="L86" s="14"/>
      <c r="M86" s="13">
        <v>3321.5</v>
      </c>
    </row>
    <row r="87" spans="1:13" ht="15.75" x14ac:dyDescent="0.25">
      <c r="A87" s="21">
        <v>3231</v>
      </c>
      <c r="B87" s="18" t="s">
        <v>36</v>
      </c>
      <c r="C87" s="22">
        <v>3318</v>
      </c>
      <c r="D87" s="22">
        <v>3318</v>
      </c>
      <c r="E87" s="23">
        <v>3480.19</v>
      </c>
      <c r="F87" s="22">
        <v>-162.19000000000005</v>
      </c>
      <c r="G87" s="23">
        <v>104.88818565400844</v>
      </c>
      <c r="H87" s="24">
        <f t="shared" si="3"/>
        <v>165.9</v>
      </c>
      <c r="I87" s="23"/>
      <c r="J87" s="23"/>
      <c r="K87" s="24">
        <f t="shared" si="2"/>
        <v>3318</v>
      </c>
      <c r="L87" s="14"/>
      <c r="M87" s="24">
        <v>165.9</v>
      </c>
    </row>
    <row r="88" spans="1:13" ht="15.75" x14ac:dyDescent="0.25">
      <c r="A88" s="21">
        <v>3232</v>
      </c>
      <c r="B88" s="18" t="s">
        <v>37</v>
      </c>
      <c r="C88" s="22">
        <v>3318</v>
      </c>
      <c r="D88" s="22">
        <v>3318</v>
      </c>
      <c r="E88" s="23">
        <v>3012.43</v>
      </c>
      <c r="F88" s="22">
        <v>305.57000000000016</v>
      </c>
      <c r="G88" s="23">
        <v>90.79053646775165</v>
      </c>
      <c r="H88" s="24">
        <f t="shared" si="3"/>
        <v>165.9</v>
      </c>
      <c r="I88" s="23"/>
      <c r="J88" s="23"/>
      <c r="K88" s="24">
        <f t="shared" si="2"/>
        <v>3318</v>
      </c>
      <c r="L88" s="14"/>
      <c r="M88" s="24">
        <v>165.9</v>
      </c>
    </row>
    <row r="89" spans="1:13" ht="15.75" x14ac:dyDescent="0.25">
      <c r="A89" s="21">
        <v>3233</v>
      </c>
      <c r="B89" s="18" t="s">
        <v>38</v>
      </c>
      <c r="C89" s="22">
        <v>3517</v>
      </c>
      <c r="D89" s="22">
        <v>3517</v>
      </c>
      <c r="E89" s="23">
        <v>3857.45</v>
      </c>
      <c r="F89" s="22">
        <v>-340.44999999999982</v>
      </c>
      <c r="G89" s="23">
        <v>109.68012510662494</v>
      </c>
      <c r="H89" s="24">
        <f t="shared" si="3"/>
        <v>175.85000000000002</v>
      </c>
      <c r="I89" s="23"/>
      <c r="J89" s="23"/>
      <c r="K89" s="24">
        <f t="shared" si="2"/>
        <v>3517</v>
      </c>
      <c r="L89" s="14"/>
      <c r="M89" s="24">
        <v>175.85000000000002</v>
      </c>
    </row>
    <row r="90" spans="1:13" ht="15.75" x14ac:dyDescent="0.25">
      <c r="A90" s="21">
        <v>3235</v>
      </c>
      <c r="B90" s="18" t="s">
        <v>18</v>
      </c>
      <c r="C90" s="22">
        <v>4778</v>
      </c>
      <c r="D90" s="22">
        <v>4778</v>
      </c>
      <c r="E90" s="23">
        <v>2923.54</v>
      </c>
      <c r="F90" s="22">
        <v>1854.46</v>
      </c>
      <c r="G90" s="23">
        <v>61.187526161573878</v>
      </c>
      <c r="H90" s="24">
        <f t="shared" si="3"/>
        <v>238.9</v>
      </c>
      <c r="I90" s="23"/>
      <c r="J90" s="23"/>
      <c r="K90" s="24">
        <f t="shared" si="2"/>
        <v>4778</v>
      </c>
      <c r="L90" s="14"/>
      <c r="M90" s="24">
        <v>238.9</v>
      </c>
    </row>
    <row r="91" spans="1:13" ht="15.75" x14ac:dyDescent="0.25">
      <c r="A91" s="21">
        <v>3236</v>
      </c>
      <c r="B91" s="18" t="s">
        <v>19</v>
      </c>
      <c r="C91" s="22">
        <v>3318</v>
      </c>
      <c r="D91" s="22">
        <v>3318</v>
      </c>
      <c r="E91" s="23">
        <v>2106.2399999999998</v>
      </c>
      <c r="F91" s="22">
        <v>1211.7600000000002</v>
      </c>
      <c r="G91" s="23">
        <v>63.479204339963822</v>
      </c>
      <c r="H91" s="24">
        <f t="shared" si="3"/>
        <v>165.9</v>
      </c>
      <c r="I91" s="23"/>
      <c r="J91" s="23"/>
      <c r="K91" s="24">
        <f t="shared" si="2"/>
        <v>3318</v>
      </c>
      <c r="L91" s="14"/>
      <c r="M91" s="24">
        <v>165.9</v>
      </c>
    </row>
    <row r="92" spans="1:13" ht="15.75" x14ac:dyDescent="0.25">
      <c r="A92" s="21">
        <v>3237</v>
      </c>
      <c r="B92" s="18" t="s">
        <v>15</v>
      </c>
      <c r="C92" s="22">
        <v>1991</v>
      </c>
      <c r="D92" s="22">
        <v>1991</v>
      </c>
      <c r="E92" s="23">
        <v>645.79999999999995</v>
      </c>
      <c r="F92" s="22">
        <v>1345.2</v>
      </c>
      <c r="G92" s="23">
        <v>32.435961828227015</v>
      </c>
      <c r="H92" s="24">
        <f t="shared" si="3"/>
        <v>99.550000000000011</v>
      </c>
      <c r="I92" s="23"/>
      <c r="J92" s="23"/>
      <c r="K92" s="24">
        <f t="shared" si="2"/>
        <v>1991</v>
      </c>
      <c r="L92" s="14"/>
      <c r="M92" s="24">
        <v>99.550000000000011</v>
      </c>
    </row>
    <row r="93" spans="1:13" ht="15.75" x14ac:dyDescent="0.25">
      <c r="A93" s="21">
        <v>3238</v>
      </c>
      <c r="B93" s="18" t="s">
        <v>53</v>
      </c>
      <c r="C93" s="22">
        <v>44199</v>
      </c>
      <c r="D93" s="22">
        <v>44199</v>
      </c>
      <c r="E93" s="23">
        <v>22075.98</v>
      </c>
      <c r="F93" s="22">
        <v>22123.02</v>
      </c>
      <c r="G93" s="23">
        <v>49.946786126382946</v>
      </c>
      <c r="H93" s="23">
        <f t="shared" si="3"/>
        <v>2209.9500000000003</v>
      </c>
      <c r="I93" s="23">
        <v>3300</v>
      </c>
      <c r="J93" s="23"/>
      <c r="K93" s="23">
        <f t="shared" si="2"/>
        <v>40899</v>
      </c>
      <c r="L93" s="26"/>
      <c r="M93" s="25">
        <v>2209.9500000000003</v>
      </c>
    </row>
    <row r="94" spans="1:13" ht="15.75" x14ac:dyDescent="0.25">
      <c r="A94" s="21">
        <v>3239</v>
      </c>
      <c r="B94" s="18" t="s">
        <v>20</v>
      </c>
      <c r="C94" s="22">
        <v>1991</v>
      </c>
      <c r="D94" s="22">
        <v>1991</v>
      </c>
      <c r="E94" s="23">
        <v>2475.77</v>
      </c>
      <c r="F94" s="22">
        <v>-484.77</v>
      </c>
      <c r="G94" s="23">
        <v>124.34806629834254</v>
      </c>
      <c r="H94" s="24">
        <f t="shared" si="3"/>
        <v>99.550000000000011</v>
      </c>
      <c r="I94" s="23"/>
      <c r="J94" s="23"/>
      <c r="K94" s="24">
        <f t="shared" si="2"/>
        <v>1991</v>
      </c>
      <c r="L94" s="14"/>
      <c r="M94" s="24">
        <v>99.550000000000011</v>
      </c>
    </row>
    <row r="95" spans="1:13" ht="15.75" x14ac:dyDescent="0.25">
      <c r="A95" s="20">
        <v>324</v>
      </c>
      <c r="B95" s="18" t="s">
        <v>62</v>
      </c>
      <c r="C95" s="11">
        <v>2593</v>
      </c>
      <c r="D95" s="11">
        <v>2593</v>
      </c>
      <c r="E95" s="12">
        <v>1892.2</v>
      </c>
      <c r="F95" s="11">
        <v>700.8</v>
      </c>
      <c r="G95" s="12">
        <v>72.97338989587351</v>
      </c>
      <c r="H95" s="13">
        <f t="shared" si="3"/>
        <v>129.65</v>
      </c>
      <c r="I95" s="12">
        <f>I96</f>
        <v>100</v>
      </c>
      <c r="J95" s="12">
        <f>J96</f>
        <v>0</v>
      </c>
      <c r="K95" s="13">
        <f t="shared" si="2"/>
        <v>2493</v>
      </c>
      <c r="L95" s="14"/>
      <c r="M95" s="13">
        <v>129.65</v>
      </c>
    </row>
    <row r="96" spans="1:13" ht="15.75" x14ac:dyDescent="0.25">
      <c r="A96" s="30">
        <v>3241</v>
      </c>
      <c r="B96" s="31" t="s">
        <v>62</v>
      </c>
      <c r="C96" s="32">
        <v>2593</v>
      </c>
      <c r="D96" s="32">
        <v>2593</v>
      </c>
      <c r="E96" s="33">
        <v>1892.2</v>
      </c>
      <c r="F96" s="32">
        <v>700.8</v>
      </c>
      <c r="G96" s="33">
        <v>72.97338989587351</v>
      </c>
      <c r="H96" s="34">
        <f t="shared" si="3"/>
        <v>129.65</v>
      </c>
      <c r="I96" s="33">
        <v>100</v>
      </c>
      <c r="J96" s="33"/>
      <c r="K96" s="34">
        <f t="shared" si="2"/>
        <v>2493</v>
      </c>
      <c r="L96" s="35"/>
      <c r="M96" s="34">
        <v>129.65</v>
      </c>
    </row>
    <row r="97" spans="1:13" ht="15.75" x14ac:dyDescent="0.25">
      <c r="A97" s="20">
        <v>329</v>
      </c>
      <c r="B97" s="18" t="s">
        <v>21</v>
      </c>
      <c r="C97" s="11">
        <v>59182</v>
      </c>
      <c r="D97" s="11">
        <v>59182</v>
      </c>
      <c r="E97" s="12">
        <v>41837.230000000003</v>
      </c>
      <c r="F97" s="11">
        <v>17344.769999999997</v>
      </c>
      <c r="G97" s="12">
        <v>70.692490960089231</v>
      </c>
      <c r="H97" s="13">
        <f t="shared" si="3"/>
        <v>2959.1000000000004</v>
      </c>
      <c r="I97" s="12">
        <f>I98+I99+I100+I101+I102+I103</f>
        <v>2950</v>
      </c>
      <c r="J97" s="12">
        <f>J98+J99+J100+J101+J102+J103</f>
        <v>0</v>
      </c>
      <c r="K97" s="13">
        <f t="shared" si="2"/>
        <v>56232</v>
      </c>
      <c r="L97" s="14"/>
      <c r="M97" s="13">
        <v>2959.1000000000004</v>
      </c>
    </row>
    <row r="98" spans="1:13" ht="15.75" x14ac:dyDescent="0.25">
      <c r="A98" s="21">
        <v>3291</v>
      </c>
      <c r="B98" s="18" t="s">
        <v>39</v>
      </c>
      <c r="C98" s="22">
        <v>34508</v>
      </c>
      <c r="D98" s="22">
        <v>34508</v>
      </c>
      <c r="E98" s="23">
        <v>27686.71</v>
      </c>
      <c r="F98" s="22">
        <v>6821.2900000000009</v>
      </c>
      <c r="G98" s="23">
        <v>80.232728642633589</v>
      </c>
      <c r="H98" s="23">
        <f t="shared" si="3"/>
        <v>1725.4</v>
      </c>
      <c r="I98" s="23">
        <v>2950</v>
      </c>
      <c r="J98" s="23"/>
      <c r="K98" s="23">
        <f t="shared" si="2"/>
        <v>31558</v>
      </c>
      <c r="L98" s="26"/>
      <c r="M98" s="25">
        <v>1725.4</v>
      </c>
    </row>
    <row r="99" spans="1:13" ht="15.75" x14ac:dyDescent="0.25">
      <c r="A99" s="21">
        <v>3292</v>
      </c>
      <c r="B99" s="18" t="s">
        <v>40</v>
      </c>
      <c r="C99" s="22">
        <v>1062</v>
      </c>
      <c r="D99" s="22">
        <v>1062</v>
      </c>
      <c r="E99" s="23">
        <v>697.86</v>
      </c>
      <c r="F99" s="22">
        <v>364.14</v>
      </c>
      <c r="G99" s="23">
        <v>65.711864406779668</v>
      </c>
      <c r="H99" s="23">
        <f t="shared" si="3"/>
        <v>53.1</v>
      </c>
      <c r="I99" s="23"/>
      <c r="J99" s="23"/>
      <c r="K99" s="23">
        <f t="shared" si="2"/>
        <v>1062</v>
      </c>
      <c r="L99" s="14"/>
      <c r="M99" s="24">
        <v>53.1</v>
      </c>
    </row>
    <row r="100" spans="1:13" ht="15.75" x14ac:dyDescent="0.25">
      <c r="A100" s="21">
        <v>3293</v>
      </c>
      <c r="B100" s="18" t="s">
        <v>22</v>
      </c>
      <c r="C100" s="22">
        <v>6636</v>
      </c>
      <c r="D100" s="22">
        <v>6636</v>
      </c>
      <c r="E100" s="23">
        <v>3241.69</v>
      </c>
      <c r="F100" s="22">
        <v>3394.31</v>
      </c>
      <c r="G100" s="23">
        <v>48.850060277275468</v>
      </c>
      <c r="H100" s="24">
        <f t="shared" si="3"/>
        <v>331.8</v>
      </c>
      <c r="I100" s="23"/>
      <c r="J100" s="23"/>
      <c r="K100" s="24">
        <f t="shared" si="2"/>
        <v>6636</v>
      </c>
      <c r="L100" s="14"/>
      <c r="M100" s="24">
        <v>331.8</v>
      </c>
    </row>
    <row r="101" spans="1:13" ht="15.75" x14ac:dyDescent="0.25">
      <c r="A101" s="21">
        <v>3294</v>
      </c>
      <c r="B101" s="18" t="s">
        <v>41</v>
      </c>
      <c r="C101" s="22">
        <v>10618</v>
      </c>
      <c r="D101" s="22">
        <v>10618</v>
      </c>
      <c r="E101" s="23">
        <v>8826.5400000000009</v>
      </c>
      <c r="F101" s="22">
        <v>1791.4599999999991</v>
      </c>
      <c r="G101" s="23">
        <v>83.128084385006602</v>
      </c>
      <c r="H101" s="24">
        <f t="shared" si="3"/>
        <v>530.9</v>
      </c>
      <c r="I101" s="23"/>
      <c r="J101" s="23"/>
      <c r="K101" s="24">
        <f t="shared" si="2"/>
        <v>10618</v>
      </c>
      <c r="L101" s="14"/>
      <c r="M101" s="24">
        <v>530.9</v>
      </c>
    </row>
    <row r="102" spans="1:13" ht="15.75" x14ac:dyDescent="0.25">
      <c r="A102" s="21">
        <v>3295</v>
      </c>
      <c r="B102" s="18" t="s">
        <v>23</v>
      </c>
      <c r="C102" s="22">
        <v>1725</v>
      </c>
      <c r="D102" s="22">
        <v>1725</v>
      </c>
      <c r="E102" s="23">
        <v>1260</v>
      </c>
      <c r="F102" s="22">
        <v>465</v>
      </c>
      <c r="G102" s="23">
        <v>73.043478260869563</v>
      </c>
      <c r="H102" s="24">
        <f t="shared" si="3"/>
        <v>86.25</v>
      </c>
      <c r="I102" s="23"/>
      <c r="J102" s="23"/>
      <c r="K102" s="24">
        <f t="shared" si="2"/>
        <v>1725</v>
      </c>
      <c r="L102" s="14"/>
      <c r="M102" s="24">
        <v>86.25</v>
      </c>
    </row>
    <row r="103" spans="1:13" ht="15.75" x14ac:dyDescent="0.25">
      <c r="A103" s="21">
        <v>3296</v>
      </c>
      <c r="B103" s="18" t="s">
        <v>24</v>
      </c>
      <c r="C103" s="22">
        <v>4633</v>
      </c>
      <c r="D103" s="22">
        <v>4633</v>
      </c>
      <c r="E103" s="23">
        <v>124.43</v>
      </c>
      <c r="F103" s="22">
        <v>4508.57</v>
      </c>
      <c r="G103" s="23">
        <v>2.6857327865314051</v>
      </c>
      <c r="H103" s="24">
        <f t="shared" si="3"/>
        <v>231.65</v>
      </c>
      <c r="I103" s="23"/>
      <c r="J103" s="23"/>
      <c r="K103" s="24">
        <f t="shared" si="2"/>
        <v>4633</v>
      </c>
      <c r="L103" s="14"/>
      <c r="M103" s="24">
        <v>231.65</v>
      </c>
    </row>
    <row r="104" spans="1:13" ht="15.75" x14ac:dyDescent="0.25">
      <c r="A104" s="19">
        <v>34</v>
      </c>
      <c r="B104" s="18" t="s">
        <v>42</v>
      </c>
      <c r="C104" s="11">
        <v>1327</v>
      </c>
      <c r="D104" s="11">
        <v>1327</v>
      </c>
      <c r="E104" s="12">
        <v>946.59</v>
      </c>
      <c r="F104" s="11">
        <v>380.40999999999997</v>
      </c>
      <c r="G104" s="12">
        <v>71.3330821401658</v>
      </c>
      <c r="H104" s="13">
        <f t="shared" si="3"/>
        <v>66.350000000000009</v>
      </c>
      <c r="I104" s="12">
        <f>I105</f>
        <v>0</v>
      </c>
      <c r="J104" s="12">
        <f>J105</f>
        <v>0</v>
      </c>
      <c r="K104" s="13">
        <f t="shared" si="2"/>
        <v>1327</v>
      </c>
      <c r="L104" s="14"/>
      <c r="M104" s="13">
        <v>66.350000000000009</v>
      </c>
    </row>
    <row r="105" spans="1:13" ht="15.75" x14ac:dyDescent="0.25">
      <c r="A105" s="20">
        <v>343</v>
      </c>
      <c r="B105" s="18" t="s">
        <v>43</v>
      </c>
      <c r="C105" s="11">
        <v>1327</v>
      </c>
      <c r="D105" s="11">
        <v>1327</v>
      </c>
      <c r="E105" s="12">
        <v>946.59</v>
      </c>
      <c r="F105" s="11">
        <v>380.40999999999997</v>
      </c>
      <c r="G105" s="12">
        <v>71.3330821401658</v>
      </c>
      <c r="H105" s="13">
        <f t="shared" si="3"/>
        <v>66.350000000000009</v>
      </c>
      <c r="I105" s="12">
        <f>I106</f>
        <v>0</v>
      </c>
      <c r="J105" s="12">
        <f>J106</f>
        <v>0</v>
      </c>
      <c r="K105" s="13">
        <f t="shared" si="2"/>
        <v>1327</v>
      </c>
      <c r="L105" s="14"/>
      <c r="M105" s="13">
        <v>66.350000000000009</v>
      </c>
    </row>
    <row r="106" spans="1:13" ht="15.75" x14ac:dyDescent="0.25">
      <c r="A106" s="21">
        <v>3431</v>
      </c>
      <c r="B106" s="18" t="s">
        <v>44</v>
      </c>
      <c r="C106" s="22">
        <v>1327</v>
      </c>
      <c r="D106" s="22">
        <v>1327</v>
      </c>
      <c r="E106" s="23">
        <v>946.59</v>
      </c>
      <c r="F106" s="22">
        <v>380.40999999999997</v>
      </c>
      <c r="G106" s="23">
        <v>71.3330821401658</v>
      </c>
      <c r="H106" s="24">
        <f t="shared" si="3"/>
        <v>66.350000000000009</v>
      </c>
      <c r="I106" s="23"/>
      <c r="J106" s="23"/>
      <c r="K106" s="24">
        <f t="shared" si="2"/>
        <v>1327</v>
      </c>
      <c r="L106" s="14"/>
      <c r="M106" s="24">
        <v>66.350000000000009</v>
      </c>
    </row>
    <row r="107" spans="1:13" ht="15.75" x14ac:dyDescent="0.25">
      <c r="A107" s="19">
        <v>42</v>
      </c>
      <c r="B107" s="18" t="s">
        <v>46</v>
      </c>
      <c r="C107" s="11">
        <v>34113</v>
      </c>
      <c r="D107" s="11">
        <v>34113</v>
      </c>
      <c r="E107" s="12">
        <v>3217.08</v>
      </c>
      <c r="F107" s="11">
        <v>30895.919999999998</v>
      </c>
      <c r="G107" s="12">
        <v>9.4306569343065689</v>
      </c>
      <c r="H107" s="13">
        <f t="shared" si="3"/>
        <v>1705.65</v>
      </c>
      <c r="I107" s="12">
        <f>I108</f>
        <v>0</v>
      </c>
      <c r="J107" s="12">
        <f>J108</f>
        <v>0</v>
      </c>
      <c r="K107" s="13">
        <f t="shared" si="2"/>
        <v>34113</v>
      </c>
      <c r="L107" s="14"/>
      <c r="M107" s="13">
        <v>1705.65</v>
      </c>
    </row>
    <row r="108" spans="1:13" ht="15.75" x14ac:dyDescent="0.25">
      <c r="A108" s="20">
        <v>422</v>
      </c>
      <c r="B108" s="18" t="s">
        <v>47</v>
      </c>
      <c r="C108" s="11">
        <v>34113</v>
      </c>
      <c r="D108" s="11">
        <v>34113</v>
      </c>
      <c r="E108" s="12">
        <v>3217.08</v>
      </c>
      <c r="F108" s="11">
        <v>30895.919999999998</v>
      </c>
      <c r="G108" s="12">
        <v>9.4306569343065689</v>
      </c>
      <c r="H108" s="13">
        <f t="shared" si="3"/>
        <v>1705.65</v>
      </c>
      <c r="I108" s="12">
        <f>I109+I110+I111</f>
        <v>0</v>
      </c>
      <c r="J108" s="12">
        <f>J109+J110+J111</f>
        <v>0</v>
      </c>
      <c r="K108" s="13">
        <f t="shared" si="2"/>
        <v>34113</v>
      </c>
      <c r="L108" s="14"/>
      <c r="M108" s="13">
        <v>1705.65</v>
      </c>
    </row>
    <row r="109" spans="1:13" ht="15.75" x14ac:dyDescent="0.25">
      <c r="A109" s="21">
        <v>4221</v>
      </c>
      <c r="B109" s="18" t="s">
        <v>49</v>
      </c>
      <c r="C109" s="22">
        <v>33981</v>
      </c>
      <c r="D109" s="22">
        <v>33981</v>
      </c>
      <c r="E109" s="23">
        <v>3217.08</v>
      </c>
      <c r="F109" s="22">
        <v>30763.919999999998</v>
      </c>
      <c r="G109" s="23">
        <v>9.4672905447161639</v>
      </c>
      <c r="H109" s="24">
        <f t="shared" si="3"/>
        <v>1699.0500000000002</v>
      </c>
      <c r="I109" s="23"/>
      <c r="J109" s="23"/>
      <c r="K109" s="24">
        <f t="shared" si="2"/>
        <v>33981</v>
      </c>
      <c r="L109" s="14"/>
      <c r="M109" s="24">
        <v>1699.0500000000002</v>
      </c>
    </row>
    <row r="110" spans="1:13" ht="15.75" x14ac:dyDescent="0.25">
      <c r="A110" s="21">
        <v>4222</v>
      </c>
      <c r="B110" s="18" t="s">
        <v>51</v>
      </c>
      <c r="C110" s="22">
        <v>66</v>
      </c>
      <c r="D110" s="22">
        <v>66</v>
      </c>
      <c r="E110" s="22"/>
      <c r="F110" s="22">
        <v>66</v>
      </c>
      <c r="G110" s="22">
        <v>0</v>
      </c>
      <c r="H110" s="28">
        <f t="shared" si="3"/>
        <v>3.3000000000000003</v>
      </c>
      <c r="I110" s="22"/>
      <c r="J110" s="22"/>
      <c r="K110" s="28">
        <f t="shared" si="2"/>
        <v>66</v>
      </c>
      <c r="L110" s="14"/>
      <c r="M110" s="28">
        <v>3.3000000000000003</v>
      </c>
    </row>
    <row r="111" spans="1:13" ht="15.75" x14ac:dyDescent="0.25">
      <c r="A111" s="21">
        <v>4223</v>
      </c>
      <c r="B111" s="18" t="s">
        <v>58</v>
      </c>
      <c r="C111" s="22">
        <v>66</v>
      </c>
      <c r="D111" s="22">
        <v>66</v>
      </c>
      <c r="E111" s="22"/>
      <c r="F111" s="22">
        <v>66</v>
      </c>
      <c r="G111" s="22">
        <v>0</v>
      </c>
      <c r="H111" s="28">
        <f t="shared" si="3"/>
        <v>3.3000000000000003</v>
      </c>
      <c r="I111" s="22"/>
      <c r="J111" s="22"/>
      <c r="K111" s="28">
        <f t="shared" si="2"/>
        <v>66</v>
      </c>
      <c r="L111" s="14"/>
      <c r="M111" s="28">
        <v>3.3000000000000003</v>
      </c>
    </row>
    <row r="112" spans="1:13" ht="15.75" x14ac:dyDescent="0.25">
      <c r="A112" s="19">
        <v>45</v>
      </c>
      <c r="B112" s="18" t="s">
        <v>54</v>
      </c>
      <c r="C112" s="11">
        <v>66</v>
      </c>
      <c r="D112" s="11">
        <v>66</v>
      </c>
      <c r="E112" s="11"/>
      <c r="F112" s="11">
        <v>66</v>
      </c>
      <c r="G112" s="11">
        <v>0</v>
      </c>
      <c r="H112" s="27">
        <f t="shared" si="3"/>
        <v>3.3000000000000003</v>
      </c>
      <c r="I112" s="11">
        <f>I113</f>
        <v>0</v>
      </c>
      <c r="J112" s="11">
        <f>J113</f>
        <v>0</v>
      </c>
      <c r="K112" s="27">
        <f t="shared" si="2"/>
        <v>66</v>
      </c>
      <c r="L112" s="14"/>
      <c r="M112" s="27">
        <v>3.3000000000000003</v>
      </c>
    </row>
    <row r="113" spans="1:13" ht="15.75" x14ac:dyDescent="0.25">
      <c r="A113" s="20">
        <v>451</v>
      </c>
      <c r="B113" s="18" t="s">
        <v>55</v>
      </c>
      <c r="C113" s="11">
        <v>66</v>
      </c>
      <c r="D113" s="11">
        <v>66</v>
      </c>
      <c r="E113" s="11"/>
      <c r="F113" s="11">
        <v>66</v>
      </c>
      <c r="G113" s="11">
        <v>0</v>
      </c>
      <c r="H113" s="27">
        <f t="shared" si="3"/>
        <v>3.3000000000000003</v>
      </c>
      <c r="I113" s="11">
        <f>I114</f>
        <v>0</v>
      </c>
      <c r="J113" s="11">
        <f>J114</f>
        <v>0</v>
      </c>
      <c r="K113" s="27">
        <f t="shared" si="2"/>
        <v>66</v>
      </c>
      <c r="L113" s="14"/>
      <c r="M113" s="27">
        <v>3.3000000000000003</v>
      </c>
    </row>
    <row r="114" spans="1:13" ht="15.75" x14ac:dyDescent="0.25">
      <c r="A114" s="21">
        <v>4511</v>
      </c>
      <c r="B114" s="18" t="s">
        <v>55</v>
      </c>
      <c r="C114" s="22">
        <v>66</v>
      </c>
      <c r="D114" s="22">
        <v>66</v>
      </c>
      <c r="E114" s="22"/>
      <c r="F114" s="22">
        <v>66</v>
      </c>
      <c r="G114" s="22">
        <v>0</v>
      </c>
      <c r="H114" s="28">
        <f t="shared" si="3"/>
        <v>3.3000000000000003</v>
      </c>
      <c r="I114" s="22"/>
      <c r="J114" s="22"/>
      <c r="K114" s="28">
        <f t="shared" si="2"/>
        <v>66</v>
      </c>
      <c r="L114" s="14"/>
      <c r="M114" s="28">
        <v>3.3000000000000003</v>
      </c>
    </row>
    <row r="115" spans="1:13" ht="15.75" x14ac:dyDescent="0.25">
      <c r="A115" s="15" t="s">
        <v>68</v>
      </c>
      <c r="B115" s="16" t="s">
        <v>69</v>
      </c>
      <c r="C115" s="11">
        <v>118375</v>
      </c>
      <c r="D115" s="11">
        <v>118375</v>
      </c>
      <c r="E115" s="12">
        <v>10042.66</v>
      </c>
      <c r="F115" s="11">
        <v>108332.34</v>
      </c>
      <c r="G115" s="12">
        <v>8.4837676874340016</v>
      </c>
      <c r="H115" s="13">
        <f t="shared" si="3"/>
        <v>5918.75</v>
      </c>
      <c r="I115" s="11">
        <f>I116+I129</f>
        <v>3250</v>
      </c>
      <c r="J115" s="11">
        <f>J116+J129</f>
        <v>36000</v>
      </c>
      <c r="K115" s="13">
        <f t="shared" si="2"/>
        <v>151125</v>
      </c>
      <c r="L115" s="14"/>
      <c r="M115" s="13">
        <v>5918.75</v>
      </c>
    </row>
    <row r="116" spans="1:13" ht="15.75" x14ac:dyDescent="0.25">
      <c r="A116" s="17">
        <v>11</v>
      </c>
      <c r="B116" s="18" t="s">
        <v>9</v>
      </c>
      <c r="C116" s="11">
        <v>70343</v>
      </c>
      <c r="D116" s="11">
        <v>70343</v>
      </c>
      <c r="E116" s="12">
        <v>10042.66</v>
      </c>
      <c r="F116" s="11">
        <v>60300.34</v>
      </c>
      <c r="G116" s="12">
        <v>14.276701306455511</v>
      </c>
      <c r="H116" s="13">
        <f t="shared" si="3"/>
        <v>3517.15</v>
      </c>
      <c r="I116" s="11">
        <f>I117</f>
        <v>3250</v>
      </c>
      <c r="J116" s="11">
        <f>J117</f>
        <v>36000</v>
      </c>
      <c r="K116" s="13">
        <f t="shared" si="2"/>
        <v>103093</v>
      </c>
      <c r="L116" s="14"/>
      <c r="M116" s="13">
        <v>3517.15</v>
      </c>
    </row>
    <row r="117" spans="1:13" ht="15.75" x14ac:dyDescent="0.25">
      <c r="A117" s="19">
        <v>32</v>
      </c>
      <c r="B117" s="18" t="s">
        <v>10</v>
      </c>
      <c r="C117" s="11">
        <v>70343</v>
      </c>
      <c r="D117" s="11">
        <v>70343</v>
      </c>
      <c r="E117" s="12">
        <v>10042.66</v>
      </c>
      <c r="F117" s="11">
        <v>60300.34</v>
      </c>
      <c r="G117" s="12">
        <v>14.276701306455511</v>
      </c>
      <c r="H117" s="13">
        <f t="shared" si="3"/>
        <v>3517.15</v>
      </c>
      <c r="I117" s="11">
        <f>I118+I120+I124+I126</f>
        <v>3250</v>
      </c>
      <c r="J117" s="11">
        <f>J118+J120+J124+J126</f>
        <v>36000</v>
      </c>
      <c r="K117" s="13">
        <f t="shared" si="2"/>
        <v>103093</v>
      </c>
      <c r="L117" s="14"/>
      <c r="M117" s="13">
        <v>3517.15</v>
      </c>
    </row>
    <row r="118" spans="1:13" ht="15.75" x14ac:dyDescent="0.25">
      <c r="A118" s="20">
        <v>322</v>
      </c>
      <c r="B118" s="18" t="s">
        <v>16</v>
      </c>
      <c r="C118" s="11">
        <v>1327</v>
      </c>
      <c r="D118" s="11">
        <v>1327</v>
      </c>
      <c r="E118" s="12">
        <v>19.64</v>
      </c>
      <c r="F118" s="11">
        <v>1307.3599999999999</v>
      </c>
      <c r="G118" s="12">
        <v>1.4800301431801055</v>
      </c>
      <c r="H118" s="13">
        <f t="shared" si="3"/>
        <v>66.350000000000009</v>
      </c>
      <c r="I118" s="11">
        <f t="shared" ref="I118:J118" si="5">I119</f>
        <v>0</v>
      </c>
      <c r="J118" s="11">
        <f t="shared" si="5"/>
        <v>0</v>
      </c>
      <c r="K118" s="13">
        <f t="shared" ref="K118:K181" si="6">C118-I118+J118</f>
        <v>1327</v>
      </c>
      <c r="L118" s="14"/>
      <c r="M118" s="13">
        <v>66.350000000000009</v>
      </c>
    </row>
    <row r="119" spans="1:13" ht="15.75" x14ac:dyDescent="0.25">
      <c r="A119" s="21">
        <v>3221</v>
      </c>
      <c r="B119" s="18" t="s">
        <v>17</v>
      </c>
      <c r="C119" s="22">
        <v>1327</v>
      </c>
      <c r="D119" s="22">
        <v>1327</v>
      </c>
      <c r="E119" s="23">
        <v>19.64</v>
      </c>
      <c r="F119" s="22">
        <v>1307.3599999999999</v>
      </c>
      <c r="G119" s="23">
        <v>1.4800301431801055</v>
      </c>
      <c r="H119" s="24">
        <f t="shared" ref="H119:H182" si="7">C119*5%</f>
        <v>66.350000000000009</v>
      </c>
      <c r="I119" s="23"/>
      <c r="J119" s="23"/>
      <c r="K119" s="24">
        <f t="shared" si="6"/>
        <v>1327</v>
      </c>
      <c r="L119" s="14"/>
      <c r="M119" s="24">
        <v>66.350000000000009</v>
      </c>
    </row>
    <row r="120" spans="1:13" ht="15.75" x14ac:dyDescent="0.25">
      <c r="A120" s="20">
        <v>323</v>
      </c>
      <c r="B120" s="18" t="s">
        <v>14</v>
      </c>
      <c r="C120" s="11">
        <v>62381</v>
      </c>
      <c r="D120" s="11">
        <v>62381</v>
      </c>
      <c r="E120" s="12">
        <v>9686.51</v>
      </c>
      <c r="F120" s="11">
        <v>52694.49</v>
      </c>
      <c r="G120" s="12">
        <v>15.527981276350172</v>
      </c>
      <c r="H120" s="13">
        <f t="shared" si="7"/>
        <v>3119.05</v>
      </c>
      <c r="I120" s="12">
        <f>I121+I122+I123</f>
        <v>3100</v>
      </c>
      <c r="J120" s="12">
        <f>J121+J122+J123</f>
        <v>0</v>
      </c>
      <c r="K120" s="13">
        <f t="shared" si="6"/>
        <v>59281</v>
      </c>
      <c r="L120" s="14"/>
      <c r="M120" s="13">
        <v>3119.05</v>
      </c>
    </row>
    <row r="121" spans="1:13" ht="15.75" x14ac:dyDescent="0.25">
      <c r="A121" s="21">
        <v>3235</v>
      </c>
      <c r="B121" s="18" t="s">
        <v>18</v>
      </c>
      <c r="C121" s="22">
        <v>665</v>
      </c>
      <c r="D121" s="22">
        <v>665</v>
      </c>
      <c r="E121" s="22"/>
      <c r="F121" s="22">
        <v>665</v>
      </c>
      <c r="G121" s="22">
        <v>0</v>
      </c>
      <c r="H121" s="28">
        <f t="shared" si="7"/>
        <v>33.25</v>
      </c>
      <c r="I121" s="22"/>
      <c r="J121" s="22"/>
      <c r="K121" s="28">
        <f t="shared" si="6"/>
        <v>665</v>
      </c>
      <c r="L121" s="14"/>
      <c r="M121" s="28">
        <v>33.25</v>
      </c>
    </row>
    <row r="122" spans="1:13" ht="15.75" x14ac:dyDescent="0.25">
      <c r="A122" s="21">
        <v>3237</v>
      </c>
      <c r="B122" s="18" t="s">
        <v>15</v>
      </c>
      <c r="C122" s="22">
        <v>61052</v>
      </c>
      <c r="D122" s="22">
        <v>61052</v>
      </c>
      <c r="E122" s="23">
        <v>9686.51</v>
      </c>
      <c r="F122" s="22">
        <v>51365.49</v>
      </c>
      <c r="G122" s="23">
        <v>15.865999475856645</v>
      </c>
      <c r="H122" s="23">
        <f t="shared" si="7"/>
        <v>3052.6000000000004</v>
      </c>
      <c r="I122" s="23">
        <v>3100</v>
      </c>
      <c r="J122" s="23"/>
      <c r="K122" s="23">
        <f t="shared" si="6"/>
        <v>57952</v>
      </c>
      <c r="L122" s="37"/>
      <c r="M122" s="36">
        <v>3052.6000000000004</v>
      </c>
    </row>
    <row r="123" spans="1:13" ht="15.75" x14ac:dyDescent="0.25">
      <c r="A123" s="21">
        <v>3239</v>
      </c>
      <c r="B123" s="18" t="s">
        <v>20</v>
      </c>
      <c r="C123" s="22">
        <v>664</v>
      </c>
      <c r="D123" s="22">
        <v>664</v>
      </c>
      <c r="E123" s="22"/>
      <c r="F123" s="22">
        <v>664</v>
      </c>
      <c r="G123" s="22">
        <v>0</v>
      </c>
      <c r="H123" s="22">
        <f t="shared" si="7"/>
        <v>33.200000000000003</v>
      </c>
      <c r="I123" s="22"/>
      <c r="J123" s="22"/>
      <c r="K123" s="22">
        <f t="shared" si="6"/>
        <v>664</v>
      </c>
      <c r="L123" s="14"/>
      <c r="M123" s="28">
        <v>33.200000000000003</v>
      </c>
    </row>
    <row r="124" spans="1:13" ht="15.75" x14ac:dyDescent="0.25">
      <c r="A124" s="20">
        <v>324</v>
      </c>
      <c r="B124" s="18" t="s">
        <v>62</v>
      </c>
      <c r="C124" s="11">
        <v>2654</v>
      </c>
      <c r="D124" s="11">
        <v>2654</v>
      </c>
      <c r="E124" s="11"/>
      <c r="F124" s="11">
        <v>2654</v>
      </c>
      <c r="G124" s="11">
        <v>0</v>
      </c>
      <c r="H124" s="11">
        <f t="shared" si="7"/>
        <v>132.70000000000002</v>
      </c>
      <c r="I124" s="11">
        <f>I125</f>
        <v>0</v>
      </c>
      <c r="J124" s="11">
        <f>J125</f>
        <v>36000</v>
      </c>
      <c r="K124" s="11">
        <f t="shared" si="6"/>
        <v>38654</v>
      </c>
      <c r="L124" s="14"/>
      <c r="M124" s="27">
        <v>132.70000000000002</v>
      </c>
    </row>
    <row r="125" spans="1:13" ht="15.75" x14ac:dyDescent="0.25">
      <c r="A125" s="21">
        <v>3241</v>
      </c>
      <c r="B125" s="18" t="s">
        <v>62</v>
      </c>
      <c r="C125" s="22">
        <v>2654</v>
      </c>
      <c r="D125" s="22">
        <v>2654</v>
      </c>
      <c r="E125" s="22"/>
      <c r="F125" s="22">
        <v>2654</v>
      </c>
      <c r="G125" s="22">
        <v>0</v>
      </c>
      <c r="H125" s="22">
        <f t="shared" si="7"/>
        <v>132.70000000000002</v>
      </c>
      <c r="I125" s="22"/>
      <c r="J125" s="22">
        <v>36000</v>
      </c>
      <c r="K125" s="22">
        <f t="shared" si="6"/>
        <v>38654</v>
      </c>
      <c r="L125" s="39"/>
      <c r="M125" s="38">
        <v>132.70000000000002</v>
      </c>
    </row>
    <row r="126" spans="1:13" ht="15.75" x14ac:dyDescent="0.25">
      <c r="A126" s="20">
        <v>329</v>
      </c>
      <c r="B126" s="18" t="s">
        <v>21</v>
      </c>
      <c r="C126" s="11">
        <v>3981</v>
      </c>
      <c r="D126" s="11">
        <v>3981</v>
      </c>
      <c r="E126" s="12">
        <v>336.51</v>
      </c>
      <c r="F126" s="11">
        <v>3644.49</v>
      </c>
      <c r="G126" s="12">
        <v>8.452901281085154</v>
      </c>
      <c r="H126" s="13">
        <f t="shared" si="7"/>
        <v>199.05</v>
      </c>
      <c r="I126" s="12">
        <f>I127+I128</f>
        <v>150</v>
      </c>
      <c r="J126" s="12">
        <f>J127+J128</f>
        <v>0</v>
      </c>
      <c r="K126" s="13">
        <f t="shared" si="6"/>
        <v>3831</v>
      </c>
      <c r="L126" s="14"/>
      <c r="M126" s="13">
        <v>199.05</v>
      </c>
    </row>
    <row r="127" spans="1:13" ht="15.75" x14ac:dyDescent="0.25">
      <c r="A127" s="21">
        <v>3291</v>
      </c>
      <c r="B127" s="18" t="s">
        <v>39</v>
      </c>
      <c r="C127" s="22">
        <v>2654</v>
      </c>
      <c r="D127" s="22">
        <v>2654</v>
      </c>
      <c r="E127" s="22"/>
      <c r="F127" s="22">
        <v>2654</v>
      </c>
      <c r="G127" s="22">
        <v>0</v>
      </c>
      <c r="H127" s="28">
        <f t="shared" si="7"/>
        <v>132.70000000000002</v>
      </c>
      <c r="I127" s="22">
        <v>150</v>
      </c>
      <c r="J127" s="22"/>
      <c r="K127" s="28">
        <f t="shared" si="6"/>
        <v>2504</v>
      </c>
      <c r="L127" s="14"/>
      <c r="M127" s="28">
        <v>132.70000000000002</v>
      </c>
    </row>
    <row r="128" spans="1:13" ht="15.75" x14ac:dyDescent="0.25">
      <c r="A128" s="21">
        <v>3293</v>
      </c>
      <c r="B128" s="18" t="s">
        <v>22</v>
      </c>
      <c r="C128" s="22">
        <v>1327</v>
      </c>
      <c r="D128" s="22">
        <v>1327</v>
      </c>
      <c r="E128" s="23">
        <v>336.51</v>
      </c>
      <c r="F128" s="22">
        <v>990.49</v>
      </c>
      <c r="G128" s="23">
        <v>25.358703843255466</v>
      </c>
      <c r="H128" s="24">
        <f t="shared" si="7"/>
        <v>66.350000000000009</v>
      </c>
      <c r="I128" s="23"/>
      <c r="J128" s="23"/>
      <c r="K128" s="24">
        <f t="shared" si="6"/>
        <v>1327</v>
      </c>
      <c r="L128" s="14"/>
      <c r="M128" s="24">
        <v>66.350000000000009</v>
      </c>
    </row>
    <row r="129" spans="1:13" ht="15.75" x14ac:dyDescent="0.25">
      <c r="A129" s="17">
        <v>43</v>
      </c>
      <c r="B129" s="18" t="s">
        <v>48</v>
      </c>
      <c r="C129" s="11">
        <v>48032</v>
      </c>
      <c r="D129" s="11">
        <v>48032</v>
      </c>
      <c r="E129" s="11"/>
      <c r="F129" s="11">
        <v>48032</v>
      </c>
      <c r="G129" s="11">
        <v>0</v>
      </c>
      <c r="H129" s="27">
        <f t="shared" si="7"/>
        <v>2401.6</v>
      </c>
      <c r="I129" s="11">
        <f>I130+I145</f>
        <v>0</v>
      </c>
      <c r="J129" s="11">
        <f>J130+J145</f>
        <v>0</v>
      </c>
      <c r="K129" s="27">
        <f t="shared" si="6"/>
        <v>48032</v>
      </c>
      <c r="L129" s="14"/>
      <c r="M129" s="27">
        <v>2401.6</v>
      </c>
    </row>
    <row r="130" spans="1:13" ht="15.75" x14ac:dyDescent="0.25">
      <c r="A130" s="19">
        <v>32</v>
      </c>
      <c r="B130" s="18" t="s">
        <v>10</v>
      </c>
      <c r="C130" s="11">
        <v>46041</v>
      </c>
      <c r="D130" s="11">
        <v>46041</v>
      </c>
      <c r="E130" s="11"/>
      <c r="F130" s="11">
        <v>46041</v>
      </c>
      <c r="G130" s="11">
        <v>0</v>
      </c>
      <c r="H130" s="27">
        <f t="shared" si="7"/>
        <v>2302.0500000000002</v>
      </c>
      <c r="I130" s="11">
        <f>I131+I133+I139+I141</f>
        <v>0</v>
      </c>
      <c r="J130" s="11">
        <f>J131+J133+J139+J141</f>
        <v>0</v>
      </c>
      <c r="K130" s="27">
        <f t="shared" si="6"/>
        <v>46041</v>
      </c>
      <c r="L130" s="14"/>
      <c r="M130" s="27">
        <v>2302.0500000000002</v>
      </c>
    </row>
    <row r="131" spans="1:13" ht="15.75" x14ac:dyDescent="0.25">
      <c r="A131" s="20">
        <v>322</v>
      </c>
      <c r="B131" s="18" t="s">
        <v>16</v>
      </c>
      <c r="C131" s="11">
        <v>597</v>
      </c>
      <c r="D131" s="11">
        <v>597</v>
      </c>
      <c r="E131" s="11"/>
      <c r="F131" s="11">
        <v>597</v>
      </c>
      <c r="G131" s="11">
        <v>0</v>
      </c>
      <c r="H131" s="27">
        <f t="shared" si="7"/>
        <v>29.85</v>
      </c>
      <c r="I131" s="11">
        <f>I132</f>
        <v>0</v>
      </c>
      <c r="J131" s="11">
        <f>J132</f>
        <v>0</v>
      </c>
      <c r="K131" s="27">
        <f t="shared" si="6"/>
        <v>597</v>
      </c>
      <c r="L131" s="14"/>
      <c r="M131" s="27">
        <v>29.85</v>
      </c>
    </row>
    <row r="132" spans="1:13" ht="15.75" x14ac:dyDescent="0.25">
      <c r="A132" s="21">
        <v>3221</v>
      </c>
      <c r="B132" s="18" t="s">
        <v>17</v>
      </c>
      <c r="C132" s="22">
        <v>597</v>
      </c>
      <c r="D132" s="22">
        <v>597</v>
      </c>
      <c r="E132" s="22"/>
      <c r="F132" s="22">
        <v>597</v>
      </c>
      <c r="G132" s="22">
        <v>0</v>
      </c>
      <c r="H132" s="28">
        <f t="shared" si="7"/>
        <v>29.85</v>
      </c>
      <c r="I132" s="22"/>
      <c r="J132" s="22"/>
      <c r="K132" s="28">
        <f t="shared" si="6"/>
        <v>597</v>
      </c>
      <c r="L132" s="14"/>
      <c r="M132" s="28">
        <v>29.85</v>
      </c>
    </row>
    <row r="133" spans="1:13" ht="15.75" x14ac:dyDescent="0.25">
      <c r="A133" s="20">
        <v>323</v>
      </c>
      <c r="B133" s="18" t="s">
        <v>14</v>
      </c>
      <c r="C133" s="11">
        <v>23323</v>
      </c>
      <c r="D133" s="11">
        <v>23323</v>
      </c>
      <c r="E133" s="11"/>
      <c r="F133" s="11">
        <v>23323</v>
      </c>
      <c r="G133" s="11">
        <v>0</v>
      </c>
      <c r="H133" s="27">
        <f t="shared" si="7"/>
        <v>1166.1500000000001</v>
      </c>
      <c r="I133" s="11">
        <f>I134+I135+I136+I137+I138</f>
        <v>0</v>
      </c>
      <c r="J133" s="11">
        <f>J134+J135+J136+J137+J138</f>
        <v>0</v>
      </c>
      <c r="K133" s="27">
        <f t="shared" si="6"/>
        <v>23323</v>
      </c>
      <c r="L133" s="14"/>
      <c r="M133" s="27">
        <v>1166.1500000000001</v>
      </c>
    </row>
    <row r="134" spans="1:13" ht="15.75" x14ac:dyDescent="0.25">
      <c r="A134" s="21">
        <v>3231</v>
      </c>
      <c r="B134" s="18" t="s">
        <v>36</v>
      </c>
      <c r="C134" s="22">
        <v>66</v>
      </c>
      <c r="D134" s="22">
        <v>66</v>
      </c>
      <c r="E134" s="22"/>
      <c r="F134" s="22">
        <v>66</v>
      </c>
      <c r="G134" s="22">
        <v>0</v>
      </c>
      <c r="H134" s="28">
        <f t="shared" si="7"/>
        <v>3.3000000000000003</v>
      </c>
      <c r="I134" s="22"/>
      <c r="J134" s="22"/>
      <c r="K134" s="28">
        <f t="shared" si="6"/>
        <v>66</v>
      </c>
      <c r="L134" s="14"/>
      <c r="M134" s="28">
        <v>3.3000000000000003</v>
      </c>
    </row>
    <row r="135" spans="1:13" ht="15.75" x14ac:dyDescent="0.25">
      <c r="A135" s="21">
        <v>3233</v>
      </c>
      <c r="B135" s="18" t="s">
        <v>38</v>
      </c>
      <c r="C135" s="22">
        <v>133</v>
      </c>
      <c r="D135" s="22">
        <v>133</v>
      </c>
      <c r="E135" s="22"/>
      <c r="F135" s="22">
        <v>133</v>
      </c>
      <c r="G135" s="22">
        <v>0</v>
      </c>
      <c r="H135" s="28">
        <f t="shared" si="7"/>
        <v>6.65</v>
      </c>
      <c r="I135" s="22"/>
      <c r="J135" s="22"/>
      <c r="K135" s="28">
        <f t="shared" si="6"/>
        <v>133</v>
      </c>
      <c r="L135" s="14"/>
      <c r="M135" s="28">
        <v>6.65</v>
      </c>
    </row>
    <row r="136" spans="1:13" ht="15.75" x14ac:dyDescent="0.25">
      <c r="A136" s="21">
        <v>3235</v>
      </c>
      <c r="B136" s="18" t="s">
        <v>18</v>
      </c>
      <c r="C136" s="22">
        <v>2327</v>
      </c>
      <c r="D136" s="22">
        <v>2327</v>
      </c>
      <c r="E136" s="22"/>
      <c r="F136" s="22">
        <v>2327</v>
      </c>
      <c r="G136" s="22">
        <v>0</v>
      </c>
      <c r="H136" s="28">
        <f t="shared" si="7"/>
        <v>116.35000000000001</v>
      </c>
      <c r="I136" s="22"/>
      <c r="J136" s="22"/>
      <c r="K136" s="28">
        <f t="shared" si="6"/>
        <v>2327</v>
      </c>
      <c r="L136" s="14"/>
      <c r="M136" s="28">
        <v>116.35000000000001</v>
      </c>
    </row>
    <row r="137" spans="1:13" ht="15.75" x14ac:dyDescent="0.25">
      <c r="A137" s="21">
        <v>3237</v>
      </c>
      <c r="B137" s="18" t="s">
        <v>15</v>
      </c>
      <c r="C137" s="22">
        <v>20664</v>
      </c>
      <c r="D137" s="22">
        <v>20664</v>
      </c>
      <c r="E137" s="22"/>
      <c r="F137" s="22">
        <v>20664</v>
      </c>
      <c r="G137" s="22">
        <v>0</v>
      </c>
      <c r="H137" s="28">
        <f t="shared" si="7"/>
        <v>1033.2</v>
      </c>
      <c r="I137" s="22"/>
      <c r="J137" s="22"/>
      <c r="K137" s="28">
        <f t="shared" si="6"/>
        <v>20664</v>
      </c>
      <c r="L137" s="14"/>
      <c r="M137" s="28">
        <v>1033.2</v>
      </c>
    </row>
    <row r="138" spans="1:13" ht="15.75" x14ac:dyDescent="0.25">
      <c r="A138" s="21">
        <v>3238</v>
      </c>
      <c r="B138" s="18" t="s">
        <v>53</v>
      </c>
      <c r="C138" s="22">
        <v>133</v>
      </c>
      <c r="D138" s="22">
        <v>133</v>
      </c>
      <c r="E138" s="22"/>
      <c r="F138" s="22">
        <v>133</v>
      </c>
      <c r="G138" s="22">
        <v>0</v>
      </c>
      <c r="H138" s="28">
        <f t="shared" si="7"/>
        <v>6.65</v>
      </c>
      <c r="I138" s="22"/>
      <c r="J138" s="22"/>
      <c r="K138" s="28">
        <f t="shared" si="6"/>
        <v>133</v>
      </c>
      <c r="L138" s="14"/>
      <c r="M138" s="28">
        <v>6.65</v>
      </c>
    </row>
    <row r="139" spans="1:13" ht="15.75" x14ac:dyDescent="0.25">
      <c r="A139" s="20">
        <v>324</v>
      </c>
      <c r="B139" s="18" t="s">
        <v>62</v>
      </c>
      <c r="C139" s="11">
        <v>5000</v>
      </c>
      <c r="D139" s="11">
        <v>5000</v>
      </c>
      <c r="E139" s="11"/>
      <c r="F139" s="11">
        <v>5000</v>
      </c>
      <c r="G139" s="11">
        <v>0</v>
      </c>
      <c r="H139" s="27">
        <f t="shared" si="7"/>
        <v>250</v>
      </c>
      <c r="I139" s="11">
        <f>I140</f>
        <v>0</v>
      </c>
      <c r="J139" s="11">
        <f>J140</f>
        <v>0</v>
      </c>
      <c r="K139" s="27">
        <f t="shared" si="6"/>
        <v>5000</v>
      </c>
      <c r="L139" s="14"/>
      <c r="M139" s="27">
        <v>250</v>
      </c>
    </row>
    <row r="140" spans="1:13" ht="15.75" x14ac:dyDescent="0.25">
      <c r="A140" s="21">
        <v>3241</v>
      </c>
      <c r="B140" s="18" t="s">
        <v>62</v>
      </c>
      <c r="C140" s="22">
        <v>5000</v>
      </c>
      <c r="D140" s="22">
        <v>5000</v>
      </c>
      <c r="E140" s="22"/>
      <c r="F140" s="22">
        <v>5000</v>
      </c>
      <c r="G140" s="22">
        <v>0</v>
      </c>
      <c r="H140" s="28">
        <f t="shared" si="7"/>
        <v>250</v>
      </c>
      <c r="I140" s="22"/>
      <c r="J140" s="22"/>
      <c r="K140" s="28">
        <f t="shared" si="6"/>
        <v>5000</v>
      </c>
      <c r="L140" s="14"/>
      <c r="M140" s="28">
        <v>250</v>
      </c>
    </row>
    <row r="141" spans="1:13" ht="15.75" x14ac:dyDescent="0.25">
      <c r="A141" s="20">
        <v>329</v>
      </c>
      <c r="B141" s="18" t="s">
        <v>21</v>
      </c>
      <c r="C141" s="11">
        <v>17121</v>
      </c>
      <c r="D141" s="11">
        <v>17121</v>
      </c>
      <c r="E141" s="11"/>
      <c r="F141" s="11">
        <v>17121</v>
      </c>
      <c r="G141" s="11">
        <v>0</v>
      </c>
      <c r="H141" s="27">
        <f t="shared" si="7"/>
        <v>856.05000000000007</v>
      </c>
      <c r="I141" s="11">
        <f>I142+I143+I144</f>
        <v>0</v>
      </c>
      <c r="J141" s="11">
        <f>J142+J143+J144</f>
        <v>0</v>
      </c>
      <c r="K141" s="27">
        <f t="shared" si="6"/>
        <v>17121</v>
      </c>
      <c r="L141" s="14"/>
      <c r="M141" s="27">
        <v>856.05000000000007</v>
      </c>
    </row>
    <row r="142" spans="1:13" ht="15.75" x14ac:dyDescent="0.25">
      <c r="A142" s="21">
        <v>3291</v>
      </c>
      <c r="B142" s="18" t="s">
        <v>39</v>
      </c>
      <c r="C142" s="22">
        <v>13272</v>
      </c>
      <c r="D142" s="22">
        <v>13272</v>
      </c>
      <c r="E142" s="22"/>
      <c r="F142" s="22">
        <v>13272</v>
      </c>
      <c r="G142" s="22">
        <v>0</v>
      </c>
      <c r="H142" s="28">
        <f t="shared" si="7"/>
        <v>663.6</v>
      </c>
      <c r="I142" s="22"/>
      <c r="J142" s="22"/>
      <c r="K142" s="28">
        <f t="shared" si="6"/>
        <v>13272</v>
      </c>
      <c r="L142" s="14"/>
      <c r="M142" s="28">
        <v>663.6</v>
      </c>
    </row>
    <row r="143" spans="1:13" ht="15.75" x14ac:dyDescent="0.25">
      <c r="A143" s="21">
        <v>3293</v>
      </c>
      <c r="B143" s="18" t="s">
        <v>22</v>
      </c>
      <c r="C143" s="22">
        <v>2522</v>
      </c>
      <c r="D143" s="22">
        <v>2522</v>
      </c>
      <c r="E143" s="22"/>
      <c r="F143" s="22">
        <v>2522</v>
      </c>
      <c r="G143" s="22">
        <v>0</v>
      </c>
      <c r="H143" s="28">
        <f t="shared" si="7"/>
        <v>126.10000000000001</v>
      </c>
      <c r="I143" s="22"/>
      <c r="J143" s="22"/>
      <c r="K143" s="28">
        <f t="shared" si="6"/>
        <v>2522</v>
      </c>
      <c r="L143" s="14"/>
      <c r="M143" s="28">
        <v>126.10000000000001</v>
      </c>
    </row>
    <row r="144" spans="1:13" ht="15.75" x14ac:dyDescent="0.25">
      <c r="A144" s="21">
        <v>3299</v>
      </c>
      <c r="B144" s="18" t="s">
        <v>21</v>
      </c>
      <c r="C144" s="22">
        <v>1327</v>
      </c>
      <c r="D144" s="22">
        <v>1327</v>
      </c>
      <c r="E144" s="22"/>
      <c r="F144" s="22">
        <v>1327</v>
      </c>
      <c r="G144" s="22">
        <v>0</v>
      </c>
      <c r="H144" s="28">
        <f t="shared" si="7"/>
        <v>66.350000000000009</v>
      </c>
      <c r="I144" s="22"/>
      <c r="J144" s="22"/>
      <c r="K144" s="28">
        <f t="shared" si="6"/>
        <v>1327</v>
      </c>
      <c r="L144" s="14"/>
      <c r="M144" s="28">
        <v>66.350000000000009</v>
      </c>
    </row>
    <row r="145" spans="1:13" ht="15.75" x14ac:dyDescent="0.25">
      <c r="A145" s="19">
        <v>42</v>
      </c>
      <c r="B145" s="18" t="s">
        <v>46</v>
      </c>
      <c r="C145" s="11">
        <v>1991</v>
      </c>
      <c r="D145" s="11">
        <v>1991</v>
      </c>
      <c r="E145" s="11"/>
      <c r="F145" s="11">
        <v>1991</v>
      </c>
      <c r="G145" s="11">
        <v>0</v>
      </c>
      <c r="H145" s="27">
        <f t="shared" si="7"/>
        <v>99.550000000000011</v>
      </c>
      <c r="I145" s="11">
        <f>I146</f>
        <v>0</v>
      </c>
      <c r="J145" s="11">
        <f>J146</f>
        <v>0</v>
      </c>
      <c r="K145" s="27">
        <f t="shared" si="6"/>
        <v>1991</v>
      </c>
      <c r="L145" s="14"/>
      <c r="M145" s="27">
        <v>99.550000000000011</v>
      </c>
    </row>
    <row r="146" spans="1:13" ht="15.75" x14ac:dyDescent="0.25">
      <c r="A146" s="20">
        <v>422</v>
      </c>
      <c r="B146" s="18" t="s">
        <v>47</v>
      </c>
      <c r="C146" s="11">
        <v>1991</v>
      </c>
      <c r="D146" s="11">
        <v>1991</v>
      </c>
      <c r="E146" s="11"/>
      <c r="F146" s="11">
        <v>1991</v>
      </c>
      <c r="G146" s="11">
        <v>0</v>
      </c>
      <c r="H146" s="27">
        <f t="shared" si="7"/>
        <v>99.550000000000011</v>
      </c>
      <c r="I146" s="11">
        <f>I147</f>
        <v>0</v>
      </c>
      <c r="J146" s="11">
        <f>J147</f>
        <v>0</v>
      </c>
      <c r="K146" s="27">
        <f t="shared" si="6"/>
        <v>1991</v>
      </c>
      <c r="L146" s="14"/>
      <c r="M146" s="27">
        <v>99.550000000000011</v>
      </c>
    </row>
    <row r="147" spans="1:13" ht="15.75" x14ac:dyDescent="0.25">
      <c r="A147" s="21">
        <v>4221</v>
      </c>
      <c r="B147" s="18" t="s">
        <v>49</v>
      </c>
      <c r="C147" s="22">
        <v>1991</v>
      </c>
      <c r="D147" s="22">
        <v>1991</v>
      </c>
      <c r="E147" s="22"/>
      <c r="F147" s="22">
        <v>1991</v>
      </c>
      <c r="G147" s="22">
        <v>0</v>
      </c>
      <c r="H147" s="28">
        <f t="shared" si="7"/>
        <v>99.550000000000011</v>
      </c>
      <c r="I147" s="22"/>
      <c r="J147" s="22"/>
      <c r="K147" s="28">
        <f t="shared" si="6"/>
        <v>1991</v>
      </c>
      <c r="L147" s="14"/>
      <c r="M147" s="28">
        <v>99.550000000000011</v>
      </c>
    </row>
    <row r="148" spans="1:13" ht="30" x14ac:dyDescent="0.25">
      <c r="A148" s="15" t="s">
        <v>70</v>
      </c>
      <c r="B148" s="16" t="s">
        <v>71</v>
      </c>
      <c r="C148" s="11">
        <v>48672</v>
      </c>
      <c r="D148" s="11">
        <v>48672</v>
      </c>
      <c r="E148" s="12">
        <v>35828.93</v>
      </c>
      <c r="F148" s="11">
        <v>12843.07</v>
      </c>
      <c r="G148" s="12">
        <v>73.613021860618005</v>
      </c>
      <c r="H148" s="13">
        <f t="shared" si="7"/>
        <v>2433.6</v>
      </c>
      <c r="I148" s="11">
        <f>I149</f>
        <v>2000</v>
      </c>
      <c r="J148" s="11">
        <f>J149</f>
        <v>0</v>
      </c>
      <c r="K148" s="13">
        <f t="shared" si="6"/>
        <v>46672</v>
      </c>
      <c r="L148" s="14"/>
      <c r="M148" s="13">
        <v>2433.6</v>
      </c>
    </row>
    <row r="149" spans="1:13" ht="15.75" x14ac:dyDescent="0.25">
      <c r="A149" s="17">
        <v>11</v>
      </c>
      <c r="B149" s="18" t="s">
        <v>9</v>
      </c>
      <c r="C149" s="11">
        <v>48672</v>
      </c>
      <c r="D149" s="11">
        <v>48672</v>
      </c>
      <c r="E149" s="12">
        <v>35828.93</v>
      </c>
      <c r="F149" s="11">
        <v>12843.07</v>
      </c>
      <c r="G149" s="12">
        <v>73.613021860618005</v>
      </c>
      <c r="H149" s="13">
        <f t="shared" si="7"/>
        <v>2433.6</v>
      </c>
      <c r="I149" s="11">
        <f>I150</f>
        <v>2000</v>
      </c>
      <c r="J149" s="11">
        <f>J150</f>
        <v>0</v>
      </c>
      <c r="K149" s="13">
        <f t="shared" si="6"/>
        <v>46672</v>
      </c>
      <c r="L149" s="14"/>
      <c r="M149" s="13">
        <v>2433.6</v>
      </c>
    </row>
    <row r="150" spans="1:13" ht="15.75" x14ac:dyDescent="0.25">
      <c r="A150" s="19">
        <v>32</v>
      </c>
      <c r="B150" s="18" t="s">
        <v>10</v>
      </c>
      <c r="C150" s="11">
        <v>48672</v>
      </c>
      <c r="D150" s="11">
        <v>48672</v>
      </c>
      <c r="E150" s="12">
        <v>35828.93</v>
      </c>
      <c r="F150" s="11">
        <v>12843.07</v>
      </c>
      <c r="G150" s="12">
        <v>73.613021860618005</v>
      </c>
      <c r="H150" s="13">
        <f t="shared" si="7"/>
        <v>2433.6</v>
      </c>
      <c r="I150" s="11">
        <f>I151+I153+I156+I158</f>
        <v>2000</v>
      </c>
      <c r="J150" s="11">
        <f>J151+J153+J156+J158</f>
        <v>0</v>
      </c>
      <c r="K150" s="13">
        <f t="shared" si="6"/>
        <v>46672</v>
      </c>
      <c r="L150" s="14"/>
      <c r="M150" s="13">
        <v>2433.6</v>
      </c>
    </row>
    <row r="151" spans="1:13" ht="15.75" x14ac:dyDescent="0.25">
      <c r="A151" s="20">
        <v>322</v>
      </c>
      <c r="B151" s="18" t="s">
        <v>16</v>
      </c>
      <c r="C151" s="11">
        <v>663</v>
      </c>
      <c r="D151" s="11">
        <v>663</v>
      </c>
      <c r="E151" s="12">
        <v>336.05</v>
      </c>
      <c r="F151" s="11">
        <v>326.95</v>
      </c>
      <c r="G151" s="12">
        <v>50.686274509803923</v>
      </c>
      <c r="H151" s="13">
        <f t="shared" si="7"/>
        <v>33.15</v>
      </c>
      <c r="I151" s="11">
        <f t="shared" ref="I151:J151" si="8">I152</f>
        <v>0</v>
      </c>
      <c r="J151" s="11">
        <f t="shared" si="8"/>
        <v>0</v>
      </c>
      <c r="K151" s="13">
        <f t="shared" si="6"/>
        <v>663</v>
      </c>
      <c r="L151" s="14"/>
      <c r="M151" s="13">
        <v>33.15</v>
      </c>
    </row>
    <row r="152" spans="1:13" ht="15.75" x14ac:dyDescent="0.25">
      <c r="A152" s="21">
        <v>3221</v>
      </c>
      <c r="B152" s="18" t="s">
        <v>17</v>
      </c>
      <c r="C152" s="22">
        <v>663</v>
      </c>
      <c r="D152" s="22">
        <v>663</v>
      </c>
      <c r="E152" s="23">
        <v>336.05</v>
      </c>
      <c r="F152" s="22">
        <v>326.95</v>
      </c>
      <c r="G152" s="23">
        <v>50.686274509803923</v>
      </c>
      <c r="H152" s="24">
        <f t="shared" si="7"/>
        <v>33.15</v>
      </c>
      <c r="I152" s="23"/>
      <c r="J152" s="23"/>
      <c r="K152" s="24">
        <f t="shared" si="6"/>
        <v>663</v>
      </c>
      <c r="L152" s="14"/>
      <c r="M152" s="24">
        <v>33.15</v>
      </c>
    </row>
    <row r="153" spans="1:13" ht="15.75" x14ac:dyDescent="0.25">
      <c r="A153" s="20">
        <v>323</v>
      </c>
      <c r="B153" s="18" t="s">
        <v>14</v>
      </c>
      <c r="C153" s="11">
        <v>40527</v>
      </c>
      <c r="D153" s="11">
        <v>40527</v>
      </c>
      <c r="E153" s="12">
        <v>30341.81</v>
      </c>
      <c r="F153" s="11">
        <v>10185.189999999999</v>
      </c>
      <c r="G153" s="12">
        <v>74.868137291188603</v>
      </c>
      <c r="H153" s="13">
        <f t="shared" si="7"/>
        <v>2026.3500000000001</v>
      </c>
      <c r="I153" s="12">
        <f>I154+I155</f>
        <v>2000</v>
      </c>
      <c r="J153" s="12">
        <f>J154+J155</f>
        <v>0</v>
      </c>
      <c r="K153" s="13">
        <f t="shared" si="6"/>
        <v>38527</v>
      </c>
      <c r="L153" s="14"/>
      <c r="M153" s="13">
        <v>2026.3500000000001</v>
      </c>
    </row>
    <row r="154" spans="1:13" ht="15.75" x14ac:dyDescent="0.25">
      <c r="A154" s="21">
        <v>3235</v>
      </c>
      <c r="B154" s="18" t="s">
        <v>18</v>
      </c>
      <c r="C154" s="22">
        <v>664</v>
      </c>
      <c r="D154" s="22">
        <v>664</v>
      </c>
      <c r="E154" s="22"/>
      <c r="F154" s="22">
        <v>664</v>
      </c>
      <c r="G154" s="22">
        <v>0</v>
      </c>
      <c r="H154" s="28">
        <f t="shared" si="7"/>
        <v>33.200000000000003</v>
      </c>
      <c r="I154" s="22"/>
      <c r="J154" s="22"/>
      <c r="K154" s="28">
        <f t="shared" si="6"/>
        <v>664</v>
      </c>
      <c r="L154" s="14"/>
      <c r="M154" s="28">
        <v>33.200000000000003</v>
      </c>
    </row>
    <row r="155" spans="1:13" ht="15.75" x14ac:dyDescent="0.25">
      <c r="A155" s="21">
        <v>3237</v>
      </c>
      <c r="B155" s="18" t="s">
        <v>15</v>
      </c>
      <c r="C155" s="22">
        <v>39863</v>
      </c>
      <c r="D155" s="22">
        <v>39863</v>
      </c>
      <c r="E155" s="23">
        <v>30341.81</v>
      </c>
      <c r="F155" s="22">
        <v>9521.1899999999987</v>
      </c>
      <c r="G155" s="23">
        <v>76.11521962722324</v>
      </c>
      <c r="H155" s="23">
        <f t="shared" si="7"/>
        <v>1993.15</v>
      </c>
      <c r="I155" s="23">
        <v>2000</v>
      </c>
      <c r="J155" s="23"/>
      <c r="K155" s="23">
        <f t="shared" si="6"/>
        <v>37863</v>
      </c>
      <c r="L155" s="37"/>
      <c r="M155" s="36">
        <v>1993.15</v>
      </c>
    </row>
    <row r="156" spans="1:13" ht="15.75" x14ac:dyDescent="0.25">
      <c r="A156" s="20">
        <v>324</v>
      </c>
      <c r="B156" s="18" t="s">
        <v>62</v>
      </c>
      <c r="C156" s="11">
        <v>6818</v>
      </c>
      <c r="D156" s="11">
        <v>6818</v>
      </c>
      <c r="E156" s="12">
        <v>5151.07</v>
      </c>
      <c r="F156" s="11">
        <v>1666.9300000000003</v>
      </c>
      <c r="G156" s="12">
        <v>75.551041361102961</v>
      </c>
      <c r="H156" s="13">
        <f t="shared" si="7"/>
        <v>340.90000000000003</v>
      </c>
      <c r="I156" s="12">
        <f>I157</f>
        <v>0</v>
      </c>
      <c r="J156" s="12">
        <f>J157</f>
        <v>0</v>
      </c>
      <c r="K156" s="13">
        <f t="shared" si="6"/>
        <v>6818</v>
      </c>
      <c r="L156" s="14"/>
      <c r="M156" s="13">
        <v>340.90000000000003</v>
      </c>
    </row>
    <row r="157" spans="1:13" ht="15.75" x14ac:dyDescent="0.25">
      <c r="A157" s="21">
        <v>3241</v>
      </c>
      <c r="B157" s="18" t="s">
        <v>62</v>
      </c>
      <c r="C157" s="22">
        <v>6818</v>
      </c>
      <c r="D157" s="22">
        <v>6818</v>
      </c>
      <c r="E157" s="23">
        <v>5151.07</v>
      </c>
      <c r="F157" s="22">
        <v>1666.9300000000003</v>
      </c>
      <c r="G157" s="23">
        <v>75.551041361102961</v>
      </c>
      <c r="H157" s="24">
        <f t="shared" si="7"/>
        <v>340.90000000000003</v>
      </c>
      <c r="I157" s="23"/>
      <c r="J157" s="23"/>
      <c r="K157" s="24">
        <f t="shared" si="6"/>
        <v>6818</v>
      </c>
      <c r="L157" s="14"/>
      <c r="M157" s="24">
        <v>340.90000000000003</v>
      </c>
    </row>
    <row r="158" spans="1:13" ht="15.75" x14ac:dyDescent="0.25">
      <c r="A158" s="20">
        <v>329</v>
      </c>
      <c r="B158" s="18" t="s">
        <v>21</v>
      </c>
      <c r="C158" s="11">
        <v>664</v>
      </c>
      <c r="D158" s="11">
        <v>664</v>
      </c>
      <c r="E158" s="11"/>
      <c r="F158" s="11">
        <v>664</v>
      </c>
      <c r="G158" s="11">
        <v>0</v>
      </c>
      <c r="H158" s="27">
        <f t="shared" si="7"/>
        <v>33.200000000000003</v>
      </c>
      <c r="I158" s="11">
        <f>I159</f>
        <v>0</v>
      </c>
      <c r="J158" s="11">
        <f>J159</f>
        <v>0</v>
      </c>
      <c r="K158" s="27">
        <f t="shared" si="6"/>
        <v>664</v>
      </c>
      <c r="L158" s="14"/>
      <c r="M158" s="27">
        <v>33.200000000000003</v>
      </c>
    </row>
    <row r="159" spans="1:13" ht="15.75" x14ac:dyDescent="0.25">
      <c r="A159" s="21">
        <v>3293</v>
      </c>
      <c r="B159" s="18" t="s">
        <v>22</v>
      </c>
      <c r="C159" s="22">
        <v>664</v>
      </c>
      <c r="D159" s="22">
        <v>664</v>
      </c>
      <c r="E159" s="22"/>
      <c r="F159" s="22">
        <v>664</v>
      </c>
      <c r="G159" s="22">
        <v>0</v>
      </c>
      <c r="H159" s="28">
        <f t="shared" si="7"/>
        <v>33.200000000000003</v>
      </c>
      <c r="I159" s="22"/>
      <c r="J159" s="22"/>
      <c r="K159" s="28">
        <f t="shared" si="6"/>
        <v>664</v>
      </c>
      <c r="L159" s="14"/>
      <c r="M159" s="28">
        <v>33.200000000000003</v>
      </c>
    </row>
    <row r="160" spans="1:13" ht="30" x14ac:dyDescent="0.25">
      <c r="A160" s="15" t="s">
        <v>72</v>
      </c>
      <c r="B160" s="16" t="s">
        <v>73</v>
      </c>
      <c r="C160" s="11">
        <v>68599</v>
      </c>
      <c r="D160" s="11">
        <v>68599</v>
      </c>
      <c r="E160" s="11"/>
      <c r="F160" s="11">
        <v>68599</v>
      </c>
      <c r="G160" s="11">
        <v>0</v>
      </c>
      <c r="H160" s="27">
        <f t="shared" si="7"/>
        <v>3429.9500000000003</v>
      </c>
      <c r="I160" s="11">
        <f>I161</f>
        <v>0</v>
      </c>
      <c r="J160" s="11">
        <f>J161</f>
        <v>0</v>
      </c>
      <c r="K160" s="27">
        <f t="shared" si="6"/>
        <v>68599</v>
      </c>
      <c r="L160" s="14"/>
      <c r="M160" s="27">
        <v>3429.9500000000003</v>
      </c>
    </row>
    <row r="161" spans="1:13" ht="15.75" x14ac:dyDescent="0.25">
      <c r="A161" s="17">
        <v>43</v>
      </c>
      <c r="B161" s="18" t="s">
        <v>48</v>
      </c>
      <c r="C161" s="11">
        <v>68599</v>
      </c>
      <c r="D161" s="11">
        <v>68599</v>
      </c>
      <c r="E161" s="11"/>
      <c r="F161" s="11">
        <v>68599</v>
      </c>
      <c r="G161" s="11">
        <v>0</v>
      </c>
      <c r="H161" s="27">
        <f t="shared" si="7"/>
        <v>3429.9500000000003</v>
      </c>
      <c r="I161" s="11">
        <f>I162</f>
        <v>0</v>
      </c>
      <c r="J161" s="11">
        <f>J162</f>
        <v>0</v>
      </c>
      <c r="K161" s="27">
        <f t="shared" si="6"/>
        <v>68599</v>
      </c>
      <c r="L161" s="14"/>
      <c r="M161" s="27">
        <v>3429.9500000000003</v>
      </c>
    </row>
    <row r="162" spans="1:13" ht="15.75" x14ac:dyDescent="0.25">
      <c r="A162" s="19">
        <v>32</v>
      </c>
      <c r="B162" s="18" t="s">
        <v>10</v>
      </c>
      <c r="C162" s="11">
        <v>68599</v>
      </c>
      <c r="D162" s="11">
        <v>68599</v>
      </c>
      <c r="E162" s="11"/>
      <c r="F162" s="11">
        <v>68599</v>
      </c>
      <c r="G162" s="11">
        <v>0</v>
      </c>
      <c r="H162" s="27">
        <f t="shared" si="7"/>
        <v>3429.9500000000003</v>
      </c>
      <c r="I162" s="11">
        <f>I163+I165+I169+I171</f>
        <v>0</v>
      </c>
      <c r="J162" s="11">
        <f>J163+J165+J169+J171</f>
        <v>0</v>
      </c>
      <c r="K162" s="27">
        <f t="shared" si="6"/>
        <v>68599</v>
      </c>
      <c r="L162" s="14"/>
      <c r="M162" s="27">
        <v>3429.9500000000003</v>
      </c>
    </row>
    <row r="163" spans="1:13" ht="15.75" x14ac:dyDescent="0.25">
      <c r="A163" s="20">
        <v>322</v>
      </c>
      <c r="B163" s="18" t="s">
        <v>16</v>
      </c>
      <c r="C163" s="11">
        <v>1327</v>
      </c>
      <c r="D163" s="11">
        <v>1327</v>
      </c>
      <c r="E163" s="11"/>
      <c r="F163" s="11">
        <v>1327</v>
      </c>
      <c r="G163" s="11">
        <v>0</v>
      </c>
      <c r="H163" s="27">
        <f t="shared" si="7"/>
        <v>66.350000000000009</v>
      </c>
      <c r="I163" s="11">
        <f>I164</f>
        <v>0</v>
      </c>
      <c r="J163" s="11">
        <f>J164</f>
        <v>0</v>
      </c>
      <c r="K163" s="27">
        <f t="shared" si="6"/>
        <v>1327</v>
      </c>
      <c r="L163" s="14"/>
      <c r="M163" s="27">
        <v>66.350000000000009</v>
      </c>
    </row>
    <row r="164" spans="1:13" ht="15.75" x14ac:dyDescent="0.25">
      <c r="A164" s="21">
        <v>3221</v>
      </c>
      <c r="B164" s="18" t="s">
        <v>17</v>
      </c>
      <c r="C164" s="22">
        <v>1327</v>
      </c>
      <c r="D164" s="22">
        <v>1327</v>
      </c>
      <c r="E164" s="22"/>
      <c r="F164" s="22">
        <v>1327</v>
      </c>
      <c r="G164" s="22">
        <v>0</v>
      </c>
      <c r="H164" s="28">
        <f t="shared" si="7"/>
        <v>66.350000000000009</v>
      </c>
      <c r="I164" s="22"/>
      <c r="J164" s="22"/>
      <c r="K164" s="28">
        <f t="shared" si="6"/>
        <v>1327</v>
      </c>
      <c r="L164" s="14"/>
      <c r="M164" s="28">
        <v>66.350000000000009</v>
      </c>
    </row>
    <row r="165" spans="1:13" ht="15.75" x14ac:dyDescent="0.25">
      <c r="A165" s="20">
        <v>323</v>
      </c>
      <c r="B165" s="18" t="s">
        <v>14</v>
      </c>
      <c r="C165" s="11">
        <v>53883</v>
      </c>
      <c r="D165" s="11">
        <v>53883</v>
      </c>
      <c r="E165" s="11"/>
      <c r="F165" s="11">
        <v>53883</v>
      </c>
      <c r="G165" s="11">
        <v>0</v>
      </c>
      <c r="H165" s="27">
        <f t="shared" si="7"/>
        <v>2694.15</v>
      </c>
      <c r="I165" s="11">
        <f>I166+I167+I168</f>
        <v>0</v>
      </c>
      <c r="J165" s="11">
        <f>J166+J167+J168</f>
        <v>0</v>
      </c>
      <c r="K165" s="27">
        <f t="shared" si="6"/>
        <v>53883</v>
      </c>
      <c r="L165" s="14"/>
      <c r="M165" s="27">
        <v>2694.15</v>
      </c>
    </row>
    <row r="166" spans="1:13" ht="15.75" x14ac:dyDescent="0.25">
      <c r="A166" s="21">
        <v>3235</v>
      </c>
      <c r="B166" s="18" t="s">
        <v>18</v>
      </c>
      <c r="C166" s="22">
        <v>3982</v>
      </c>
      <c r="D166" s="22">
        <v>3982</v>
      </c>
      <c r="E166" s="22"/>
      <c r="F166" s="22">
        <v>3982</v>
      </c>
      <c r="G166" s="22">
        <v>0</v>
      </c>
      <c r="H166" s="28">
        <f t="shared" si="7"/>
        <v>199.10000000000002</v>
      </c>
      <c r="I166" s="22"/>
      <c r="J166" s="22"/>
      <c r="K166" s="28">
        <f t="shared" si="6"/>
        <v>3982</v>
      </c>
      <c r="L166" s="14"/>
      <c r="M166" s="28">
        <v>199.10000000000002</v>
      </c>
    </row>
    <row r="167" spans="1:13" ht="15.75" x14ac:dyDescent="0.25">
      <c r="A167" s="21">
        <v>3237</v>
      </c>
      <c r="B167" s="18" t="s">
        <v>15</v>
      </c>
      <c r="C167" s="22">
        <v>49636</v>
      </c>
      <c r="D167" s="22">
        <v>49636</v>
      </c>
      <c r="E167" s="22"/>
      <c r="F167" s="22">
        <v>49636</v>
      </c>
      <c r="G167" s="22">
        <v>0</v>
      </c>
      <c r="H167" s="28">
        <f t="shared" si="7"/>
        <v>2481.8000000000002</v>
      </c>
      <c r="I167" s="22"/>
      <c r="J167" s="22"/>
      <c r="K167" s="28">
        <f t="shared" si="6"/>
        <v>49636</v>
      </c>
      <c r="L167" s="14"/>
      <c r="M167" s="28">
        <v>2481.8000000000002</v>
      </c>
    </row>
    <row r="168" spans="1:13" ht="15.75" x14ac:dyDescent="0.25">
      <c r="A168" s="21">
        <v>3239</v>
      </c>
      <c r="B168" s="18" t="s">
        <v>20</v>
      </c>
      <c r="C168" s="22">
        <v>265</v>
      </c>
      <c r="D168" s="22">
        <v>265</v>
      </c>
      <c r="E168" s="22"/>
      <c r="F168" s="22">
        <v>265</v>
      </c>
      <c r="G168" s="22">
        <v>0</v>
      </c>
      <c r="H168" s="28">
        <f t="shared" si="7"/>
        <v>13.25</v>
      </c>
      <c r="I168" s="22"/>
      <c r="J168" s="22"/>
      <c r="K168" s="28">
        <f t="shared" si="6"/>
        <v>265</v>
      </c>
      <c r="L168" s="14"/>
      <c r="M168" s="28">
        <v>13.25</v>
      </c>
    </row>
    <row r="169" spans="1:13" ht="15.75" x14ac:dyDescent="0.25">
      <c r="A169" s="20">
        <v>324</v>
      </c>
      <c r="B169" s="18" t="s">
        <v>62</v>
      </c>
      <c r="C169" s="11">
        <v>11327</v>
      </c>
      <c r="D169" s="11">
        <v>11327</v>
      </c>
      <c r="E169" s="11"/>
      <c r="F169" s="11">
        <v>11327</v>
      </c>
      <c r="G169" s="11">
        <v>0</v>
      </c>
      <c r="H169" s="27">
        <f t="shared" si="7"/>
        <v>566.35</v>
      </c>
      <c r="I169" s="11">
        <f>I170</f>
        <v>0</v>
      </c>
      <c r="J169" s="11">
        <f>J170</f>
        <v>0</v>
      </c>
      <c r="K169" s="27">
        <f t="shared" si="6"/>
        <v>11327</v>
      </c>
      <c r="L169" s="14"/>
      <c r="M169" s="27">
        <v>566.35</v>
      </c>
    </row>
    <row r="170" spans="1:13" ht="15.75" x14ac:dyDescent="0.25">
      <c r="A170" s="21">
        <v>3241</v>
      </c>
      <c r="B170" s="18" t="s">
        <v>62</v>
      </c>
      <c r="C170" s="22">
        <v>11327</v>
      </c>
      <c r="D170" s="22">
        <v>11327</v>
      </c>
      <c r="E170" s="22"/>
      <c r="F170" s="22">
        <v>11327</v>
      </c>
      <c r="G170" s="22">
        <v>0</v>
      </c>
      <c r="H170" s="28">
        <f t="shared" si="7"/>
        <v>566.35</v>
      </c>
      <c r="I170" s="22"/>
      <c r="J170" s="22"/>
      <c r="K170" s="28">
        <f t="shared" si="6"/>
        <v>11327</v>
      </c>
      <c r="L170" s="14"/>
      <c r="M170" s="28">
        <v>566.35</v>
      </c>
    </row>
    <row r="171" spans="1:13" ht="15.75" x14ac:dyDescent="0.25">
      <c r="A171" s="20">
        <v>329</v>
      </c>
      <c r="B171" s="18" t="s">
        <v>21</v>
      </c>
      <c r="C171" s="11">
        <v>2062</v>
      </c>
      <c r="D171" s="11">
        <v>2062</v>
      </c>
      <c r="E171" s="11"/>
      <c r="F171" s="11">
        <v>2062</v>
      </c>
      <c r="G171" s="11">
        <v>0</v>
      </c>
      <c r="H171" s="27">
        <f t="shared" si="7"/>
        <v>103.10000000000001</v>
      </c>
      <c r="I171" s="11">
        <f>I172+I173</f>
        <v>0</v>
      </c>
      <c r="J171" s="11">
        <f>J172+J173</f>
        <v>0</v>
      </c>
      <c r="K171" s="27">
        <f t="shared" si="6"/>
        <v>2062</v>
      </c>
      <c r="L171" s="14"/>
      <c r="M171" s="27">
        <v>103.10000000000001</v>
      </c>
    </row>
    <row r="172" spans="1:13" ht="15.75" x14ac:dyDescent="0.25">
      <c r="A172" s="21">
        <v>3293</v>
      </c>
      <c r="B172" s="18" t="s">
        <v>22</v>
      </c>
      <c r="C172" s="22">
        <v>1397</v>
      </c>
      <c r="D172" s="22">
        <v>1397</v>
      </c>
      <c r="E172" s="22"/>
      <c r="F172" s="22">
        <v>1397</v>
      </c>
      <c r="G172" s="22">
        <v>0</v>
      </c>
      <c r="H172" s="28">
        <f t="shared" si="7"/>
        <v>69.850000000000009</v>
      </c>
      <c r="I172" s="22"/>
      <c r="J172" s="22"/>
      <c r="K172" s="28">
        <f t="shared" si="6"/>
        <v>1397</v>
      </c>
      <c r="L172" s="14"/>
      <c r="M172" s="28">
        <v>69.850000000000009</v>
      </c>
    </row>
    <row r="173" spans="1:13" ht="15.75" x14ac:dyDescent="0.25">
      <c r="A173" s="21">
        <v>3299</v>
      </c>
      <c r="B173" s="18" t="s">
        <v>21</v>
      </c>
      <c r="C173" s="22">
        <v>665</v>
      </c>
      <c r="D173" s="22">
        <v>665</v>
      </c>
      <c r="E173" s="22"/>
      <c r="F173" s="22">
        <v>665</v>
      </c>
      <c r="G173" s="22">
        <v>0</v>
      </c>
      <c r="H173" s="28">
        <f t="shared" si="7"/>
        <v>33.25</v>
      </c>
      <c r="I173" s="22"/>
      <c r="J173" s="22"/>
      <c r="K173" s="28">
        <f t="shared" si="6"/>
        <v>665</v>
      </c>
      <c r="L173" s="14"/>
      <c r="M173" s="28">
        <v>33.25</v>
      </c>
    </row>
    <row r="174" spans="1:13" ht="45" x14ac:dyDescent="0.25">
      <c r="A174" s="15" t="s">
        <v>74</v>
      </c>
      <c r="B174" s="16" t="s">
        <v>75</v>
      </c>
      <c r="C174" s="11">
        <v>235093</v>
      </c>
      <c r="D174" s="11">
        <v>235093</v>
      </c>
      <c r="E174" s="12">
        <v>176478.54</v>
      </c>
      <c r="F174" s="11">
        <v>58614.459999999992</v>
      </c>
      <c r="G174" s="12">
        <v>75.067543482791919</v>
      </c>
      <c r="H174" s="13">
        <f t="shared" si="7"/>
        <v>11754.650000000001</v>
      </c>
      <c r="I174" s="12">
        <f>I175</f>
        <v>0</v>
      </c>
      <c r="J174" s="12">
        <f>J175</f>
        <v>0</v>
      </c>
      <c r="K174" s="13">
        <f t="shared" si="6"/>
        <v>235093</v>
      </c>
      <c r="L174" s="14"/>
      <c r="M174" s="13">
        <v>11754.650000000001</v>
      </c>
    </row>
    <row r="175" spans="1:13" ht="15.75" x14ac:dyDescent="0.25">
      <c r="A175" s="17">
        <v>12</v>
      </c>
      <c r="B175" s="18" t="s">
        <v>56</v>
      </c>
      <c r="C175" s="11">
        <v>35862</v>
      </c>
      <c r="D175" s="11">
        <v>35862</v>
      </c>
      <c r="E175" s="12">
        <v>26471.759999999998</v>
      </c>
      <c r="F175" s="11">
        <v>9390.2400000000016</v>
      </c>
      <c r="G175" s="12">
        <v>73.815626568512627</v>
      </c>
      <c r="H175" s="13">
        <f t="shared" si="7"/>
        <v>1793.1000000000001</v>
      </c>
      <c r="I175" s="12">
        <f>I176+I183</f>
        <v>0</v>
      </c>
      <c r="J175" s="12">
        <f>J176+J183</f>
        <v>0</v>
      </c>
      <c r="K175" s="13">
        <f t="shared" si="6"/>
        <v>35862</v>
      </c>
      <c r="L175" s="14"/>
      <c r="M175" s="13">
        <v>1793.1000000000001</v>
      </c>
    </row>
    <row r="176" spans="1:13" ht="15.75" x14ac:dyDescent="0.25">
      <c r="A176" s="19">
        <v>32</v>
      </c>
      <c r="B176" s="18" t="s">
        <v>10</v>
      </c>
      <c r="C176" s="11">
        <v>35862</v>
      </c>
      <c r="D176" s="11">
        <v>35862</v>
      </c>
      <c r="E176" s="12">
        <v>26471.759999999998</v>
      </c>
      <c r="F176" s="11">
        <v>9390.2400000000016</v>
      </c>
      <c r="G176" s="12">
        <v>73.815626568512627</v>
      </c>
      <c r="H176" s="13">
        <f t="shared" si="7"/>
        <v>1793.1000000000001</v>
      </c>
      <c r="I176" s="12">
        <f>I177+I179+I181</f>
        <v>0</v>
      </c>
      <c r="J176" s="12">
        <f>J177+J179+J181</f>
        <v>0</v>
      </c>
      <c r="K176" s="13">
        <f t="shared" si="6"/>
        <v>35862</v>
      </c>
      <c r="L176" s="14"/>
      <c r="M176" s="13">
        <v>1793.1000000000001</v>
      </c>
    </row>
    <row r="177" spans="1:13" ht="15.75" x14ac:dyDescent="0.25">
      <c r="A177" s="20">
        <v>323</v>
      </c>
      <c r="B177" s="18" t="s">
        <v>14</v>
      </c>
      <c r="C177" s="11">
        <v>18272</v>
      </c>
      <c r="D177" s="11">
        <v>18272</v>
      </c>
      <c r="E177" s="12">
        <v>13869.2</v>
      </c>
      <c r="F177" s="11">
        <v>4402.7999999999993</v>
      </c>
      <c r="G177" s="12">
        <v>75.904115586690025</v>
      </c>
      <c r="H177" s="13">
        <f t="shared" si="7"/>
        <v>913.6</v>
      </c>
      <c r="I177" s="12">
        <f>I178</f>
        <v>0</v>
      </c>
      <c r="J177" s="12">
        <f>J178</f>
        <v>0</v>
      </c>
      <c r="K177" s="13">
        <f t="shared" si="6"/>
        <v>18272</v>
      </c>
      <c r="L177" s="14"/>
      <c r="M177" s="13">
        <v>913.6</v>
      </c>
    </row>
    <row r="178" spans="1:13" ht="15.75" x14ac:dyDescent="0.25">
      <c r="A178" s="21">
        <v>3237</v>
      </c>
      <c r="B178" s="18" t="s">
        <v>15</v>
      </c>
      <c r="C178" s="22">
        <v>18272</v>
      </c>
      <c r="D178" s="22">
        <v>18272</v>
      </c>
      <c r="E178" s="23">
        <v>13869.2</v>
      </c>
      <c r="F178" s="22">
        <v>4402.7999999999993</v>
      </c>
      <c r="G178" s="23">
        <v>75.904115586690025</v>
      </c>
      <c r="H178" s="24">
        <f t="shared" si="7"/>
        <v>913.6</v>
      </c>
      <c r="I178" s="23"/>
      <c r="J178" s="23"/>
      <c r="K178" s="24">
        <f t="shared" si="6"/>
        <v>18272</v>
      </c>
      <c r="L178" s="14"/>
      <c r="M178" s="24">
        <v>913.6</v>
      </c>
    </row>
    <row r="179" spans="1:13" ht="15.75" x14ac:dyDescent="0.25">
      <c r="A179" s="20">
        <v>324</v>
      </c>
      <c r="B179" s="18" t="s">
        <v>62</v>
      </c>
      <c r="C179" s="11">
        <v>9954</v>
      </c>
      <c r="D179" s="11">
        <v>9954</v>
      </c>
      <c r="E179" s="12">
        <v>6962.59</v>
      </c>
      <c r="F179" s="11">
        <v>2991.41</v>
      </c>
      <c r="G179" s="12">
        <v>69.947659232469363</v>
      </c>
      <c r="H179" s="13">
        <f t="shared" si="7"/>
        <v>497.70000000000005</v>
      </c>
      <c r="I179" s="12">
        <f>I180</f>
        <v>0</v>
      </c>
      <c r="J179" s="12">
        <f>J180</f>
        <v>0</v>
      </c>
      <c r="K179" s="13">
        <f t="shared" si="6"/>
        <v>9954</v>
      </c>
      <c r="L179" s="14"/>
      <c r="M179" s="13">
        <v>497.70000000000005</v>
      </c>
    </row>
    <row r="180" spans="1:13" ht="15.75" x14ac:dyDescent="0.25">
      <c r="A180" s="21">
        <v>3241</v>
      </c>
      <c r="B180" s="18" t="s">
        <v>62</v>
      </c>
      <c r="C180" s="22">
        <v>9954</v>
      </c>
      <c r="D180" s="22">
        <v>9954</v>
      </c>
      <c r="E180" s="23">
        <v>6962.59</v>
      </c>
      <c r="F180" s="22">
        <v>2991.41</v>
      </c>
      <c r="G180" s="23">
        <v>69.947659232469363</v>
      </c>
      <c r="H180" s="24">
        <f t="shared" si="7"/>
        <v>497.70000000000005</v>
      </c>
      <c r="I180" s="23"/>
      <c r="J180" s="23"/>
      <c r="K180" s="24">
        <f t="shared" si="6"/>
        <v>9954</v>
      </c>
      <c r="L180" s="14"/>
      <c r="M180" s="24">
        <v>497.70000000000005</v>
      </c>
    </row>
    <row r="181" spans="1:13" ht="15.75" x14ac:dyDescent="0.25">
      <c r="A181" s="20">
        <v>329</v>
      </c>
      <c r="B181" s="18" t="s">
        <v>21</v>
      </c>
      <c r="C181" s="11">
        <v>7636</v>
      </c>
      <c r="D181" s="11">
        <v>7636</v>
      </c>
      <c r="E181" s="12">
        <v>5639.97</v>
      </c>
      <c r="F181" s="11">
        <v>1996.0299999999997</v>
      </c>
      <c r="G181" s="12">
        <v>73.860267155578839</v>
      </c>
      <c r="H181" s="13">
        <f t="shared" si="7"/>
        <v>381.8</v>
      </c>
      <c r="I181" s="12">
        <f>I182</f>
        <v>0</v>
      </c>
      <c r="J181" s="12">
        <f>J182</f>
        <v>0</v>
      </c>
      <c r="K181" s="13">
        <f t="shared" si="6"/>
        <v>7636</v>
      </c>
      <c r="L181" s="14"/>
      <c r="M181" s="13">
        <v>381.8</v>
      </c>
    </row>
    <row r="182" spans="1:13" ht="15.75" x14ac:dyDescent="0.25">
      <c r="A182" s="21">
        <v>3293</v>
      </c>
      <c r="B182" s="18" t="s">
        <v>22</v>
      </c>
      <c r="C182" s="22">
        <v>7636</v>
      </c>
      <c r="D182" s="22">
        <v>7636</v>
      </c>
      <c r="E182" s="23">
        <v>5639.97</v>
      </c>
      <c r="F182" s="22">
        <v>1996.0299999999997</v>
      </c>
      <c r="G182" s="23">
        <v>73.860267155578839</v>
      </c>
      <c r="H182" s="24">
        <f t="shared" si="7"/>
        <v>381.8</v>
      </c>
      <c r="I182" s="23"/>
      <c r="J182" s="23"/>
      <c r="K182" s="24">
        <f t="shared" ref="K182:K190" si="9">C182-I182+J182</f>
        <v>7636</v>
      </c>
      <c r="L182" s="14"/>
      <c r="M182" s="24">
        <v>381.8</v>
      </c>
    </row>
    <row r="183" spans="1:13" ht="15.75" x14ac:dyDescent="0.25">
      <c r="A183" s="17">
        <v>561</v>
      </c>
      <c r="B183" s="18" t="s">
        <v>57</v>
      </c>
      <c r="C183" s="11">
        <v>199231</v>
      </c>
      <c r="D183" s="11">
        <v>199231</v>
      </c>
      <c r="E183" s="12">
        <v>150006.78</v>
      </c>
      <c r="F183" s="11">
        <v>49224.22</v>
      </c>
      <c r="G183" s="12">
        <v>75.292891166535327</v>
      </c>
      <c r="H183" s="13">
        <f t="shared" ref="H183:H190" si="10">C183*5%</f>
        <v>9961.5500000000011</v>
      </c>
      <c r="I183" s="12">
        <f>I184</f>
        <v>0</v>
      </c>
      <c r="J183" s="12">
        <f>J184</f>
        <v>0</v>
      </c>
      <c r="K183" s="13">
        <f t="shared" si="9"/>
        <v>199231</v>
      </c>
      <c r="L183" s="14"/>
      <c r="M183" s="13">
        <v>9961.5500000000011</v>
      </c>
    </row>
    <row r="184" spans="1:13" ht="15.75" x14ac:dyDescent="0.25">
      <c r="A184" s="19">
        <v>32</v>
      </c>
      <c r="B184" s="18" t="s">
        <v>10</v>
      </c>
      <c r="C184" s="11">
        <v>199231</v>
      </c>
      <c r="D184" s="11">
        <v>199231</v>
      </c>
      <c r="E184" s="12">
        <v>150006.78</v>
      </c>
      <c r="F184" s="11">
        <v>49224.22</v>
      </c>
      <c r="G184" s="12">
        <v>75.292891166535327</v>
      </c>
      <c r="H184" s="13">
        <f t="shared" si="10"/>
        <v>9961.5500000000011</v>
      </c>
      <c r="I184" s="12">
        <f>I185+I187+I189</f>
        <v>0</v>
      </c>
      <c r="J184" s="12">
        <f>J185+J187+J189</f>
        <v>0</v>
      </c>
      <c r="K184" s="13">
        <f t="shared" si="9"/>
        <v>199231</v>
      </c>
      <c r="L184" s="14"/>
      <c r="M184" s="13">
        <v>9961.5500000000011</v>
      </c>
    </row>
    <row r="185" spans="1:13" ht="15.75" x14ac:dyDescent="0.25">
      <c r="A185" s="20">
        <v>323</v>
      </c>
      <c r="B185" s="18" t="s">
        <v>14</v>
      </c>
      <c r="C185" s="11">
        <v>105325</v>
      </c>
      <c r="D185" s="11">
        <v>105325</v>
      </c>
      <c r="E185" s="12">
        <v>78592.13</v>
      </c>
      <c r="F185" s="11">
        <v>26732.869999999995</v>
      </c>
      <c r="G185" s="12">
        <v>74.618685022549258</v>
      </c>
      <c r="H185" s="13">
        <f t="shared" si="10"/>
        <v>5266.25</v>
      </c>
      <c r="I185" s="12">
        <f>I186</f>
        <v>0</v>
      </c>
      <c r="J185" s="12">
        <f>J186</f>
        <v>0</v>
      </c>
      <c r="K185" s="13">
        <f t="shared" si="9"/>
        <v>105325</v>
      </c>
      <c r="L185" s="14"/>
      <c r="M185" s="13">
        <v>5266.25</v>
      </c>
    </row>
    <row r="186" spans="1:13" ht="15.75" x14ac:dyDescent="0.25">
      <c r="A186" s="21">
        <v>3237</v>
      </c>
      <c r="B186" s="18" t="s">
        <v>15</v>
      </c>
      <c r="C186" s="22">
        <v>105325</v>
      </c>
      <c r="D186" s="22">
        <v>105325</v>
      </c>
      <c r="E186" s="23">
        <v>78592.13</v>
      </c>
      <c r="F186" s="22">
        <v>26732.869999999995</v>
      </c>
      <c r="G186" s="23">
        <v>74.618685022549258</v>
      </c>
      <c r="H186" s="24">
        <f t="shared" si="10"/>
        <v>5266.25</v>
      </c>
      <c r="I186" s="23"/>
      <c r="J186" s="23"/>
      <c r="K186" s="24">
        <f t="shared" si="9"/>
        <v>105325</v>
      </c>
      <c r="L186" s="14"/>
      <c r="M186" s="24">
        <v>5266.25</v>
      </c>
    </row>
    <row r="187" spans="1:13" ht="15.75" x14ac:dyDescent="0.25">
      <c r="A187" s="20">
        <v>324</v>
      </c>
      <c r="B187" s="18" t="s">
        <v>62</v>
      </c>
      <c r="C187" s="11">
        <v>53089</v>
      </c>
      <c r="D187" s="11">
        <v>53089</v>
      </c>
      <c r="E187" s="12">
        <v>39454.67</v>
      </c>
      <c r="F187" s="11">
        <v>13634.330000000002</v>
      </c>
      <c r="G187" s="12">
        <v>74.317975475145502</v>
      </c>
      <c r="H187" s="13">
        <f t="shared" si="10"/>
        <v>2654.4500000000003</v>
      </c>
      <c r="I187" s="12">
        <f>I188</f>
        <v>0</v>
      </c>
      <c r="J187" s="12">
        <f>J188</f>
        <v>0</v>
      </c>
      <c r="K187" s="13">
        <f t="shared" si="9"/>
        <v>53089</v>
      </c>
      <c r="L187" s="14"/>
      <c r="M187" s="13">
        <v>2654.4500000000003</v>
      </c>
    </row>
    <row r="188" spans="1:13" ht="15.75" x14ac:dyDescent="0.25">
      <c r="A188" s="21">
        <v>3241</v>
      </c>
      <c r="B188" s="18" t="s">
        <v>62</v>
      </c>
      <c r="C188" s="22">
        <v>53089</v>
      </c>
      <c r="D188" s="22">
        <v>53089</v>
      </c>
      <c r="E188" s="23">
        <v>39454.67</v>
      </c>
      <c r="F188" s="22">
        <v>13634.330000000002</v>
      </c>
      <c r="G188" s="23">
        <v>74.317975475145502</v>
      </c>
      <c r="H188" s="24">
        <f t="shared" si="10"/>
        <v>2654.4500000000003</v>
      </c>
      <c r="I188" s="23"/>
      <c r="J188" s="23"/>
      <c r="K188" s="24">
        <f t="shared" si="9"/>
        <v>53089</v>
      </c>
      <c r="L188" s="14"/>
      <c r="M188" s="24">
        <v>2654.4500000000003</v>
      </c>
    </row>
    <row r="189" spans="1:13" ht="15.75" x14ac:dyDescent="0.25">
      <c r="A189" s="20">
        <v>329</v>
      </c>
      <c r="B189" s="18" t="s">
        <v>21</v>
      </c>
      <c r="C189" s="11">
        <v>40817</v>
      </c>
      <c r="D189" s="11">
        <v>40817</v>
      </c>
      <c r="E189" s="12">
        <v>31959.98</v>
      </c>
      <c r="F189" s="11">
        <v>8857.02</v>
      </c>
      <c r="G189" s="12">
        <v>78.300659039125847</v>
      </c>
      <c r="H189" s="13">
        <f t="shared" si="10"/>
        <v>2040.8500000000001</v>
      </c>
      <c r="I189" s="12">
        <f>I190</f>
        <v>0</v>
      </c>
      <c r="J189" s="12">
        <f>J190</f>
        <v>0</v>
      </c>
      <c r="K189" s="13">
        <f t="shared" si="9"/>
        <v>40817</v>
      </c>
      <c r="L189" s="14"/>
      <c r="M189" s="13">
        <v>2040.8500000000001</v>
      </c>
    </row>
    <row r="190" spans="1:13" ht="15.75" x14ac:dyDescent="0.25">
      <c r="A190" s="21">
        <v>3293</v>
      </c>
      <c r="B190" s="18" t="s">
        <v>22</v>
      </c>
      <c r="C190" s="22">
        <v>40817</v>
      </c>
      <c r="D190" s="22">
        <v>40817</v>
      </c>
      <c r="E190" s="23">
        <v>31959.98</v>
      </c>
      <c r="F190" s="22">
        <v>8857.02</v>
      </c>
      <c r="G190" s="23">
        <v>78.300659039125847</v>
      </c>
      <c r="H190" s="24">
        <f t="shared" si="10"/>
        <v>2040.8500000000001</v>
      </c>
      <c r="I190" s="23"/>
      <c r="J190" s="23"/>
      <c r="K190" s="24">
        <f t="shared" si="9"/>
        <v>40817</v>
      </c>
      <c r="L190" s="14"/>
      <c r="M190" s="24">
        <v>2040.8500000000001</v>
      </c>
    </row>
    <row r="191" spans="1:13" x14ac:dyDescent="0.25">
      <c r="B191"/>
    </row>
    <row r="192" spans="1:13" x14ac:dyDescent="0.25">
      <c r="B192"/>
    </row>
    <row r="193" spans="2:2" x14ac:dyDescent="0.25">
      <c r="B193"/>
    </row>
    <row r="194" spans="2:2" x14ac:dyDescent="0.25">
      <c r="B194"/>
    </row>
    <row r="195" spans="2:2" x14ac:dyDescent="0.25">
      <c r="B195"/>
    </row>
    <row r="196" spans="2:2" x14ac:dyDescent="0.25">
      <c r="B196"/>
    </row>
    <row r="197" spans="2:2" x14ac:dyDescent="0.25">
      <c r="B197"/>
    </row>
    <row r="198" spans="2:2" x14ac:dyDescent="0.25">
      <c r="B198"/>
    </row>
    <row r="199" spans="2:2" x14ac:dyDescent="0.25">
      <c r="B199"/>
    </row>
    <row r="200" spans="2:2" x14ac:dyDescent="0.25">
      <c r="B200"/>
    </row>
    <row r="201" spans="2:2" x14ac:dyDescent="0.25">
      <c r="B201"/>
    </row>
    <row r="202" spans="2:2" x14ac:dyDescent="0.25">
      <c r="B202"/>
    </row>
    <row r="203" spans="2:2" x14ac:dyDescent="0.25">
      <c r="B203"/>
    </row>
    <row r="204" spans="2:2" x14ac:dyDescent="0.25">
      <c r="B204"/>
    </row>
    <row r="205" spans="2:2" x14ac:dyDescent="0.25">
      <c r="B205"/>
    </row>
    <row r="206" spans="2:2" x14ac:dyDescent="0.25">
      <c r="B206"/>
    </row>
    <row r="207" spans="2:2" x14ac:dyDescent="0.25">
      <c r="B207"/>
    </row>
    <row r="208" spans="2:2" x14ac:dyDescent="0.25">
      <c r="B208"/>
    </row>
    <row r="209" spans="2:2" x14ac:dyDescent="0.25">
      <c r="B209"/>
    </row>
    <row r="210" spans="2:2" x14ac:dyDescent="0.25">
      <c r="B210"/>
    </row>
    <row r="211" spans="2:2" x14ac:dyDescent="0.25">
      <c r="B211"/>
    </row>
    <row r="212" spans="2:2" x14ac:dyDescent="0.25">
      <c r="B212"/>
    </row>
    <row r="213" spans="2:2" x14ac:dyDescent="0.25">
      <c r="B213"/>
    </row>
    <row r="214" spans="2:2" x14ac:dyDescent="0.25">
      <c r="B214"/>
    </row>
    <row r="215" spans="2:2" x14ac:dyDescent="0.25">
      <c r="B215"/>
    </row>
    <row r="216" spans="2:2" x14ac:dyDescent="0.25">
      <c r="B216"/>
    </row>
    <row r="217" spans="2:2" x14ac:dyDescent="0.25">
      <c r="B217"/>
    </row>
    <row r="218" spans="2:2" x14ac:dyDescent="0.25">
      <c r="B218"/>
    </row>
    <row r="219" spans="2:2" x14ac:dyDescent="0.25">
      <c r="B219"/>
    </row>
    <row r="220" spans="2:2" x14ac:dyDescent="0.25">
      <c r="B220"/>
    </row>
    <row r="221" spans="2:2" x14ac:dyDescent="0.25">
      <c r="B221"/>
    </row>
    <row r="222" spans="2:2" x14ac:dyDescent="0.25">
      <c r="B222"/>
    </row>
    <row r="223" spans="2:2" x14ac:dyDescent="0.25">
      <c r="B223"/>
    </row>
    <row r="224" spans="2:2" x14ac:dyDescent="0.25">
      <c r="B224"/>
    </row>
    <row r="225" spans="2:2" x14ac:dyDescent="0.25">
      <c r="B225"/>
    </row>
    <row r="226" spans="2:2" x14ac:dyDescent="0.25">
      <c r="B226"/>
    </row>
    <row r="227" spans="2:2" x14ac:dyDescent="0.25">
      <c r="B227"/>
    </row>
    <row r="228" spans="2:2" x14ac:dyDescent="0.25">
      <c r="B228"/>
    </row>
    <row r="229" spans="2:2" x14ac:dyDescent="0.25">
      <c r="B229"/>
    </row>
    <row r="230" spans="2:2" x14ac:dyDescent="0.25">
      <c r="B230"/>
    </row>
    <row r="231" spans="2:2" x14ac:dyDescent="0.25">
      <c r="B231"/>
    </row>
    <row r="232" spans="2:2" x14ac:dyDescent="0.25">
      <c r="B232"/>
    </row>
    <row r="233" spans="2:2" x14ac:dyDescent="0.25">
      <c r="B233"/>
    </row>
    <row r="234" spans="2:2" x14ac:dyDescent="0.25">
      <c r="B234"/>
    </row>
    <row r="235" spans="2:2" x14ac:dyDescent="0.25">
      <c r="B235"/>
    </row>
    <row r="236" spans="2:2" x14ac:dyDescent="0.25">
      <c r="B236"/>
    </row>
    <row r="237" spans="2:2" x14ac:dyDescent="0.25">
      <c r="B237"/>
    </row>
    <row r="238" spans="2:2" x14ac:dyDescent="0.25">
      <c r="B238"/>
    </row>
    <row r="239" spans="2:2" x14ac:dyDescent="0.25">
      <c r="B239"/>
    </row>
    <row r="240" spans="2:2" x14ac:dyDescent="0.25">
      <c r="B240"/>
    </row>
    <row r="241" spans="2:2" x14ac:dyDescent="0.25">
      <c r="B241"/>
    </row>
    <row r="242" spans="2:2" x14ac:dyDescent="0.25">
      <c r="B242"/>
    </row>
    <row r="243" spans="2:2" x14ac:dyDescent="0.25">
      <c r="B243"/>
    </row>
    <row r="244" spans="2:2" x14ac:dyDescent="0.25">
      <c r="B244"/>
    </row>
    <row r="245" spans="2:2" x14ac:dyDescent="0.25">
      <c r="B245"/>
    </row>
    <row r="246" spans="2:2" x14ac:dyDescent="0.25">
      <c r="B246"/>
    </row>
    <row r="247" spans="2:2" x14ac:dyDescent="0.25">
      <c r="B247"/>
    </row>
    <row r="248" spans="2:2" x14ac:dyDescent="0.25">
      <c r="B248"/>
    </row>
    <row r="249" spans="2:2" x14ac:dyDescent="0.25">
      <c r="B249"/>
    </row>
    <row r="250" spans="2:2" x14ac:dyDescent="0.25">
      <c r="B250"/>
    </row>
    <row r="251" spans="2:2" x14ac:dyDescent="0.25">
      <c r="B251"/>
    </row>
    <row r="252" spans="2:2" x14ac:dyDescent="0.25">
      <c r="B252"/>
    </row>
    <row r="253" spans="2:2" x14ac:dyDescent="0.25">
      <c r="B253"/>
    </row>
    <row r="254" spans="2:2" x14ac:dyDescent="0.25">
      <c r="B254"/>
    </row>
    <row r="255" spans="2:2" x14ac:dyDescent="0.25">
      <c r="B255"/>
    </row>
    <row r="256" spans="2:2" x14ac:dyDescent="0.25">
      <c r="B256"/>
    </row>
    <row r="257" spans="2:2" x14ac:dyDescent="0.25">
      <c r="B257"/>
    </row>
    <row r="258" spans="2:2" x14ac:dyDescent="0.25">
      <c r="B258"/>
    </row>
    <row r="259" spans="2:2" x14ac:dyDescent="0.25">
      <c r="B259"/>
    </row>
    <row r="260" spans="2:2" x14ac:dyDescent="0.25">
      <c r="B260"/>
    </row>
    <row r="261" spans="2:2" x14ac:dyDescent="0.25">
      <c r="B261"/>
    </row>
    <row r="262" spans="2:2" x14ac:dyDescent="0.25">
      <c r="B262"/>
    </row>
    <row r="263" spans="2:2" x14ac:dyDescent="0.25">
      <c r="B263"/>
    </row>
    <row r="264" spans="2:2" x14ac:dyDescent="0.25">
      <c r="B264"/>
    </row>
    <row r="265" spans="2:2" x14ac:dyDescent="0.25">
      <c r="B265"/>
    </row>
    <row r="266" spans="2:2" x14ac:dyDescent="0.25">
      <c r="B266"/>
    </row>
    <row r="267" spans="2:2" x14ac:dyDescent="0.25">
      <c r="B267"/>
    </row>
    <row r="268" spans="2:2" x14ac:dyDescent="0.25">
      <c r="B268"/>
    </row>
    <row r="269" spans="2:2" x14ac:dyDescent="0.25">
      <c r="B269"/>
    </row>
    <row r="270" spans="2:2" x14ac:dyDescent="0.25">
      <c r="B270"/>
    </row>
    <row r="271" spans="2:2" x14ac:dyDescent="0.25">
      <c r="B271"/>
    </row>
    <row r="272" spans="2:2" x14ac:dyDescent="0.25">
      <c r="B272"/>
    </row>
    <row r="273" spans="2:2" x14ac:dyDescent="0.25">
      <c r="B273"/>
    </row>
    <row r="274" spans="2:2" x14ac:dyDescent="0.25">
      <c r="B274"/>
    </row>
    <row r="275" spans="2:2" x14ac:dyDescent="0.25">
      <c r="B275"/>
    </row>
    <row r="276" spans="2:2" x14ac:dyDescent="0.25">
      <c r="B276"/>
    </row>
    <row r="277" spans="2:2" x14ac:dyDescent="0.25">
      <c r="B277"/>
    </row>
    <row r="278" spans="2:2" x14ac:dyDescent="0.25">
      <c r="B278"/>
    </row>
    <row r="279" spans="2:2" x14ac:dyDescent="0.25">
      <c r="B279"/>
    </row>
    <row r="280" spans="2:2" x14ac:dyDescent="0.25">
      <c r="B280"/>
    </row>
    <row r="281" spans="2:2" x14ac:dyDescent="0.25">
      <c r="B281"/>
    </row>
    <row r="282" spans="2:2" x14ac:dyDescent="0.25">
      <c r="B282"/>
    </row>
    <row r="283" spans="2:2" x14ac:dyDescent="0.25">
      <c r="B283"/>
    </row>
    <row r="284" spans="2:2" x14ac:dyDescent="0.25">
      <c r="B284"/>
    </row>
    <row r="285" spans="2:2" x14ac:dyDescent="0.25">
      <c r="B285"/>
    </row>
    <row r="286" spans="2:2" x14ac:dyDescent="0.25">
      <c r="B286"/>
    </row>
    <row r="287" spans="2:2" x14ac:dyDescent="0.25">
      <c r="B287"/>
    </row>
    <row r="288" spans="2:2" x14ac:dyDescent="0.25">
      <c r="B288"/>
    </row>
    <row r="289" spans="2:2" x14ac:dyDescent="0.25">
      <c r="B289"/>
    </row>
    <row r="290" spans="2:2" x14ac:dyDescent="0.25">
      <c r="B290"/>
    </row>
    <row r="291" spans="2:2" x14ac:dyDescent="0.25">
      <c r="B291"/>
    </row>
    <row r="292" spans="2:2" x14ac:dyDescent="0.25">
      <c r="B292"/>
    </row>
    <row r="293" spans="2:2" x14ac:dyDescent="0.25">
      <c r="B293"/>
    </row>
    <row r="294" spans="2:2" x14ac:dyDescent="0.25">
      <c r="B294"/>
    </row>
    <row r="295" spans="2:2" x14ac:dyDescent="0.25">
      <c r="B295"/>
    </row>
    <row r="296" spans="2:2" x14ac:dyDescent="0.25">
      <c r="B296"/>
    </row>
    <row r="297" spans="2:2" x14ac:dyDescent="0.25">
      <c r="B297"/>
    </row>
    <row r="298" spans="2:2" x14ac:dyDescent="0.25">
      <c r="B298"/>
    </row>
    <row r="299" spans="2:2" x14ac:dyDescent="0.25">
      <c r="B299"/>
    </row>
    <row r="300" spans="2:2" x14ac:dyDescent="0.25">
      <c r="B300"/>
    </row>
    <row r="301" spans="2:2" x14ac:dyDescent="0.25">
      <c r="B301"/>
    </row>
    <row r="302" spans="2:2" x14ac:dyDescent="0.25">
      <c r="B302"/>
    </row>
    <row r="303" spans="2:2" x14ac:dyDescent="0.25">
      <c r="B303"/>
    </row>
    <row r="304" spans="2:2" x14ac:dyDescent="0.25">
      <c r="B304"/>
    </row>
    <row r="305" spans="2:2" x14ac:dyDescent="0.25">
      <c r="B305"/>
    </row>
    <row r="306" spans="2:2" x14ac:dyDescent="0.25">
      <c r="B306"/>
    </row>
    <row r="307" spans="2:2" x14ac:dyDescent="0.25">
      <c r="B307"/>
    </row>
    <row r="308" spans="2:2" x14ac:dyDescent="0.25">
      <c r="B308"/>
    </row>
    <row r="309" spans="2:2" x14ac:dyDescent="0.25">
      <c r="B309"/>
    </row>
    <row r="310" spans="2:2" x14ac:dyDescent="0.25">
      <c r="B310"/>
    </row>
    <row r="311" spans="2:2" x14ac:dyDescent="0.25">
      <c r="B311"/>
    </row>
    <row r="312" spans="2:2" x14ac:dyDescent="0.25">
      <c r="B312"/>
    </row>
    <row r="313" spans="2:2" x14ac:dyDescent="0.25">
      <c r="B313"/>
    </row>
    <row r="314" spans="2:2" x14ac:dyDescent="0.25">
      <c r="B314"/>
    </row>
    <row r="315" spans="2:2" x14ac:dyDescent="0.25">
      <c r="B315"/>
    </row>
    <row r="316" spans="2:2" x14ac:dyDescent="0.25">
      <c r="B316"/>
    </row>
    <row r="317" spans="2:2" x14ac:dyDescent="0.25">
      <c r="B317"/>
    </row>
    <row r="318" spans="2:2" x14ac:dyDescent="0.25">
      <c r="B318"/>
    </row>
    <row r="319" spans="2:2" x14ac:dyDescent="0.25">
      <c r="B319"/>
    </row>
    <row r="320" spans="2:2" x14ac:dyDescent="0.25">
      <c r="B320"/>
    </row>
    <row r="321" spans="2:2" x14ac:dyDescent="0.25">
      <c r="B321"/>
    </row>
    <row r="322" spans="2:2" x14ac:dyDescent="0.25">
      <c r="B322"/>
    </row>
    <row r="323" spans="2:2" x14ac:dyDescent="0.25">
      <c r="B323"/>
    </row>
    <row r="324" spans="2:2" x14ac:dyDescent="0.25">
      <c r="B324"/>
    </row>
    <row r="325" spans="2:2" x14ac:dyDescent="0.25">
      <c r="B325"/>
    </row>
    <row r="326" spans="2:2" x14ac:dyDescent="0.25">
      <c r="B326"/>
    </row>
    <row r="327" spans="2:2" x14ac:dyDescent="0.25">
      <c r="B327"/>
    </row>
    <row r="328" spans="2:2" x14ac:dyDescent="0.25">
      <c r="B328"/>
    </row>
    <row r="329" spans="2:2" x14ac:dyDescent="0.25">
      <c r="B329"/>
    </row>
    <row r="330" spans="2:2" x14ac:dyDescent="0.25">
      <c r="B330"/>
    </row>
    <row r="331" spans="2:2" x14ac:dyDescent="0.25">
      <c r="B331"/>
    </row>
    <row r="332" spans="2:2" x14ac:dyDescent="0.25">
      <c r="B332"/>
    </row>
    <row r="333" spans="2:2" x14ac:dyDescent="0.25">
      <c r="B333"/>
    </row>
    <row r="334" spans="2:2" x14ac:dyDescent="0.25">
      <c r="B334"/>
    </row>
    <row r="335" spans="2:2" x14ac:dyDescent="0.25">
      <c r="B335"/>
    </row>
    <row r="336" spans="2:2" x14ac:dyDescent="0.25">
      <c r="B336"/>
    </row>
    <row r="337" spans="2:2" x14ac:dyDescent="0.25">
      <c r="B337"/>
    </row>
    <row r="338" spans="2:2" x14ac:dyDescent="0.25">
      <c r="B338"/>
    </row>
    <row r="339" spans="2:2" x14ac:dyDescent="0.25">
      <c r="B339"/>
    </row>
    <row r="340" spans="2:2" x14ac:dyDescent="0.25">
      <c r="B340"/>
    </row>
    <row r="341" spans="2:2" x14ac:dyDescent="0.25">
      <c r="B341"/>
    </row>
    <row r="342" spans="2:2" x14ac:dyDescent="0.25">
      <c r="B342"/>
    </row>
    <row r="343" spans="2:2" x14ac:dyDescent="0.25">
      <c r="B343"/>
    </row>
    <row r="344" spans="2:2" x14ac:dyDescent="0.25">
      <c r="B344"/>
    </row>
    <row r="345" spans="2:2" x14ac:dyDescent="0.25">
      <c r="B345"/>
    </row>
    <row r="346" spans="2:2" x14ac:dyDescent="0.25">
      <c r="B346"/>
    </row>
    <row r="347" spans="2:2" x14ac:dyDescent="0.25">
      <c r="B347"/>
    </row>
    <row r="348" spans="2:2" x14ac:dyDescent="0.25">
      <c r="B348"/>
    </row>
    <row r="349" spans="2:2" x14ac:dyDescent="0.25">
      <c r="B349"/>
    </row>
    <row r="350" spans="2:2" x14ac:dyDescent="0.25">
      <c r="B350"/>
    </row>
    <row r="351" spans="2:2" x14ac:dyDescent="0.25">
      <c r="B351"/>
    </row>
    <row r="352" spans="2:2" x14ac:dyDescent="0.25">
      <c r="B352"/>
    </row>
    <row r="353" spans="2:2" x14ac:dyDescent="0.25">
      <c r="B353"/>
    </row>
    <row r="354" spans="2:2" x14ac:dyDescent="0.25">
      <c r="B354"/>
    </row>
    <row r="355" spans="2:2" x14ac:dyDescent="0.25">
      <c r="B355"/>
    </row>
    <row r="356" spans="2:2" x14ac:dyDescent="0.25">
      <c r="B356"/>
    </row>
    <row r="357" spans="2:2" x14ac:dyDescent="0.25">
      <c r="B357"/>
    </row>
    <row r="358" spans="2:2" x14ac:dyDescent="0.25">
      <c r="B358"/>
    </row>
    <row r="359" spans="2:2" x14ac:dyDescent="0.25">
      <c r="B359"/>
    </row>
    <row r="360" spans="2:2" x14ac:dyDescent="0.25">
      <c r="B360"/>
    </row>
    <row r="361" spans="2:2" x14ac:dyDescent="0.25">
      <c r="B361"/>
    </row>
    <row r="362" spans="2:2" x14ac:dyDescent="0.25">
      <c r="B362"/>
    </row>
    <row r="363" spans="2:2" x14ac:dyDescent="0.25">
      <c r="B363"/>
    </row>
    <row r="364" spans="2:2" x14ac:dyDescent="0.25">
      <c r="B364"/>
    </row>
    <row r="365" spans="2:2" x14ac:dyDescent="0.25">
      <c r="B365"/>
    </row>
    <row r="366" spans="2:2" x14ac:dyDescent="0.25">
      <c r="B366"/>
    </row>
    <row r="367" spans="2:2" x14ac:dyDescent="0.25">
      <c r="B367"/>
    </row>
    <row r="368" spans="2:2" x14ac:dyDescent="0.25">
      <c r="B368"/>
    </row>
    <row r="369" spans="2:2" x14ac:dyDescent="0.25">
      <c r="B369"/>
    </row>
    <row r="370" spans="2:2" x14ac:dyDescent="0.25">
      <c r="B370"/>
    </row>
    <row r="371" spans="2:2" x14ac:dyDescent="0.25">
      <c r="B371"/>
    </row>
    <row r="372" spans="2:2" x14ac:dyDescent="0.25">
      <c r="B372"/>
    </row>
    <row r="373" spans="2:2" x14ac:dyDescent="0.25">
      <c r="B373"/>
    </row>
    <row r="374" spans="2:2" x14ac:dyDescent="0.25">
      <c r="B374"/>
    </row>
    <row r="375" spans="2:2" x14ac:dyDescent="0.25">
      <c r="B375"/>
    </row>
    <row r="376" spans="2:2" x14ac:dyDescent="0.25">
      <c r="B376"/>
    </row>
    <row r="377" spans="2:2" x14ac:dyDescent="0.25">
      <c r="B377"/>
    </row>
    <row r="378" spans="2:2" x14ac:dyDescent="0.25">
      <c r="B378"/>
    </row>
    <row r="379" spans="2:2" x14ac:dyDescent="0.25">
      <c r="B379"/>
    </row>
    <row r="380" spans="2:2" x14ac:dyDescent="0.25">
      <c r="B380"/>
    </row>
    <row r="381" spans="2:2" x14ac:dyDescent="0.25">
      <c r="B381"/>
    </row>
    <row r="382" spans="2:2" x14ac:dyDescent="0.25">
      <c r="B382"/>
    </row>
    <row r="383" spans="2:2" x14ac:dyDescent="0.25">
      <c r="B383"/>
    </row>
    <row r="384" spans="2:2" x14ac:dyDescent="0.25">
      <c r="B384"/>
    </row>
    <row r="385" spans="2:2" x14ac:dyDescent="0.25">
      <c r="B385"/>
    </row>
    <row r="386" spans="2:2" x14ac:dyDescent="0.25">
      <c r="B386"/>
    </row>
    <row r="387" spans="2:2" x14ac:dyDescent="0.25">
      <c r="B387"/>
    </row>
    <row r="388" spans="2:2" x14ac:dyDescent="0.25">
      <c r="B388"/>
    </row>
    <row r="389" spans="2:2" x14ac:dyDescent="0.25">
      <c r="B389"/>
    </row>
    <row r="390" spans="2:2" x14ac:dyDescent="0.25">
      <c r="B390"/>
    </row>
    <row r="391" spans="2:2" x14ac:dyDescent="0.25">
      <c r="B391"/>
    </row>
    <row r="392" spans="2:2" x14ac:dyDescent="0.25">
      <c r="B392"/>
    </row>
    <row r="393" spans="2:2" x14ac:dyDescent="0.25">
      <c r="B393"/>
    </row>
    <row r="394" spans="2:2" x14ac:dyDescent="0.25">
      <c r="B394"/>
    </row>
    <row r="395" spans="2:2" x14ac:dyDescent="0.25">
      <c r="B395"/>
    </row>
    <row r="396" spans="2:2" x14ac:dyDescent="0.25">
      <c r="B396"/>
    </row>
    <row r="397" spans="2:2" x14ac:dyDescent="0.25">
      <c r="B397"/>
    </row>
    <row r="398" spans="2:2" x14ac:dyDescent="0.25">
      <c r="B398"/>
    </row>
    <row r="399" spans="2:2" x14ac:dyDescent="0.25">
      <c r="B399"/>
    </row>
    <row r="400" spans="2:2" x14ac:dyDescent="0.25">
      <c r="B400"/>
    </row>
    <row r="401" spans="2:2" x14ac:dyDescent="0.25">
      <c r="B401"/>
    </row>
    <row r="402" spans="2:2" x14ac:dyDescent="0.25">
      <c r="B402"/>
    </row>
    <row r="403" spans="2:2" x14ac:dyDescent="0.25">
      <c r="B403"/>
    </row>
    <row r="404" spans="2:2" x14ac:dyDescent="0.25">
      <c r="B404"/>
    </row>
    <row r="405" spans="2:2" x14ac:dyDescent="0.25">
      <c r="B405"/>
    </row>
    <row r="406" spans="2:2" x14ac:dyDescent="0.25">
      <c r="B406"/>
    </row>
    <row r="407" spans="2:2" x14ac:dyDescent="0.25">
      <c r="B407"/>
    </row>
    <row r="408" spans="2:2" x14ac:dyDescent="0.25">
      <c r="B408"/>
    </row>
    <row r="409" spans="2:2" x14ac:dyDescent="0.25">
      <c r="B409"/>
    </row>
    <row r="410" spans="2:2" x14ac:dyDescent="0.25">
      <c r="B410"/>
    </row>
    <row r="411" spans="2:2" x14ac:dyDescent="0.25">
      <c r="B411"/>
    </row>
    <row r="412" spans="2:2" x14ac:dyDescent="0.25">
      <c r="B412"/>
    </row>
    <row r="413" spans="2:2" x14ac:dyDescent="0.25">
      <c r="B413"/>
    </row>
    <row r="414" spans="2:2" x14ac:dyDescent="0.25">
      <c r="B414"/>
    </row>
    <row r="415" spans="2:2" x14ac:dyDescent="0.25">
      <c r="B415"/>
    </row>
    <row r="416" spans="2:2" x14ac:dyDescent="0.25">
      <c r="B416"/>
    </row>
    <row r="417" spans="2:2" x14ac:dyDescent="0.25">
      <c r="B417"/>
    </row>
    <row r="418" spans="2:2" x14ac:dyDescent="0.25">
      <c r="B418"/>
    </row>
    <row r="419" spans="2:2" x14ac:dyDescent="0.25">
      <c r="B419"/>
    </row>
    <row r="420" spans="2:2" x14ac:dyDescent="0.25">
      <c r="B420"/>
    </row>
    <row r="421" spans="2:2" x14ac:dyDescent="0.25">
      <c r="B421"/>
    </row>
    <row r="422" spans="2:2" x14ac:dyDescent="0.25">
      <c r="B422"/>
    </row>
    <row r="423" spans="2:2" x14ac:dyDescent="0.25">
      <c r="B423"/>
    </row>
    <row r="424" spans="2:2" x14ac:dyDescent="0.25">
      <c r="B424"/>
    </row>
    <row r="425" spans="2:2" x14ac:dyDescent="0.25">
      <c r="B425"/>
    </row>
    <row r="426" spans="2:2" x14ac:dyDescent="0.25">
      <c r="B426"/>
    </row>
    <row r="427" spans="2:2" x14ac:dyDescent="0.25">
      <c r="B427"/>
    </row>
    <row r="428" spans="2:2" x14ac:dyDescent="0.25">
      <c r="B428"/>
    </row>
    <row r="429" spans="2:2" x14ac:dyDescent="0.25">
      <c r="B429"/>
    </row>
    <row r="430" spans="2:2" x14ac:dyDescent="0.25">
      <c r="B430"/>
    </row>
    <row r="431" spans="2:2" x14ac:dyDescent="0.25">
      <c r="B431"/>
    </row>
    <row r="432" spans="2:2" x14ac:dyDescent="0.25">
      <c r="B432"/>
    </row>
    <row r="433" spans="2:2" x14ac:dyDescent="0.25">
      <c r="B433"/>
    </row>
    <row r="434" spans="2:2" x14ac:dyDescent="0.25">
      <c r="B434"/>
    </row>
    <row r="435" spans="2:2" x14ac:dyDescent="0.25">
      <c r="B435"/>
    </row>
    <row r="436" spans="2:2" x14ac:dyDescent="0.25">
      <c r="B436"/>
    </row>
    <row r="437" spans="2:2" x14ac:dyDescent="0.25">
      <c r="B437"/>
    </row>
    <row r="438" spans="2:2" x14ac:dyDescent="0.25">
      <c r="B438"/>
    </row>
    <row r="439" spans="2:2" x14ac:dyDescent="0.25">
      <c r="B439"/>
    </row>
    <row r="440" spans="2:2" x14ac:dyDescent="0.25">
      <c r="B440"/>
    </row>
    <row r="441" spans="2:2" x14ac:dyDescent="0.25">
      <c r="B441"/>
    </row>
    <row r="442" spans="2:2" x14ac:dyDescent="0.25">
      <c r="B442"/>
    </row>
    <row r="443" spans="2:2" x14ac:dyDescent="0.25">
      <c r="B443"/>
    </row>
    <row r="444" spans="2:2" x14ac:dyDescent="0.25">
      <c r="B444"/>
    </row>
    <row r="445" spans="2:2" x14ac:dyDescent="0.25">
      <c r="B445"/>
    </row>
    <row r="446" spans="2:2" x14ac:dyDescent="0.25">
      <c r="B446"/>
    </row>
    <row r="447" spans="2:2" x14ac:dyDescent="0.25">
      <c r="B447"/>
    </row>
    <row r="448" spans="2:2" x14ac:dyDescent="0.25">
      <c r="B448"/>
    </row>
    <row r="449" spans="2:2" x14ac:dyDescent="0.25">
      <c r="B449"/>
    </row>
    <row r="450" spans="2:2" x14ac:dyDescent="0.25">
      <c r="B450"/>
    </row>
    <row r="451" spans="2:2" x14ac:dyDescent="0.25">
      <c r="B451"/>
    </row>
    <row r="452" spans="2:2" x14ac:dyDescent="0.25">
      <c r="B452"/>
    </row>
    <row r="453" spans="2:2" x14ac:dyDescent="0.25">
      <c r="B453"/>
    </row>
    <row r="454" spans="2:2" x14ac:dyDescent="0.25">
      <c r="B454"/>
    </row>
    <row r="455" spans="2:2" x14ac:dyDescent="0.25">
      <c r="B455"/>
    </row>
    <row r="456" spans="2:2" x14ac:dyDescent="0.25">
      <c r="B456"/>
    </row>
    <row r="457" spans="2:2" x14ac:dyDescent="0.25">
      <c r="B457"/>
    </row>
    <row r="458" spans="2:2" x14ac:dyDescent="0.25">
      <c r="B458"/>
    </row>
    <row r="459" spans="2:2" x14ac:dyDescent="0.25">
      <c r="B459"/>
    </row>
    <row r="460" spans="2:2" x14ac:dyDescent="0.25">
      <c r="B460"/>
    </row>
    <row r="461" spans="2:2" x14ac:dyDescent="0.25">
      <c r="B461"/>
    </row>
    <row r="462" spans="2:2" x14ac:dyDescent="0.25">
      <c r="B462"/>
    </row>
    <row r="463" spans="2:2" x14ac:dyDescent="0.25">
      <c r="B463"/>
    </row>
    <row r="464" spans="2:2" x14ac:dyDescent="0.25">
      <c r="B464"/>
    </row>
    <row r="465" spans="2:2" x14ac:dyDescent="0.25">
      <c r="B465"/>
    </row>
    <row r="466" spans="2:2" x14ac:dyDescent="0.25">
      <c r="B466"/>
    </row>
    <row r="467" spans="2:2" x14ac:dyDescent="0.25">
      <c r="B467"/>
    </row>
    <row r="468" spans="2:2" x14ac:dyDescent="0.25">
      <c r="B468"/>
    </row>
    <row r="469" spans="2:2" x14ac:dyDescent="0.25">
      <c r="B469"/>
    </row>
    <row r="470" spans="2:2" x14ac:dyDescent="0.25">
      <c r="B470"/>
    </row>
    <row r="471" spans="2:2" x14ac:dyDescent="0.25">
      <c r="B471"/>
    </row>
    <row r="472" spans="2:2" x14ac:dyDescent="0.25">
      <c r="B472"/>
    </row>
    <row r="473" spans="2:2" x14ac:dyDescent="0.25">
      <c r="B473"/>
    </row>
    <row r="474" spans="2:2" x14ac:dyDescent="0.25">
      <c r="B474"/>
    </row>
    <row r="475" spans="2:2" x14ac:dyDescent="0.25">
      <c r="B475"/>
    </row>
    <row r="476" spans="2:2" x14ac:dyDescent="0.25">
      <c r="B476"/>
    </row>
    <row r="477" spans="2:2" x14ac:dyDescent="0.25">
      <c r="B477"/>
    </row>
    <row r="478" spans="2:2" x14ac:dyDescent="0.25">
      <c r="B478"/>
    </row>
    <row r="479" spans="2:2" x14ac:dyDescent="0.25">
      <c r="B479"/>
    </row>
    <row r="480" spans="2:2" x14ac:dyDescent="0.25">
      <c r="B480"/>
    </row>
    <row r="481" spans="2:2" x14ac:dyDescent="0.25">
      <c r="B481"/>
    </row>
    <row r="482" spans="2:2" x14ac:dyDescent="0.25">
      <c r="B482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Preraspodjela 15.11.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Perić</dc:creator>
  <cp:lastModifiedBy>Tomislav Briški</cp:lastModifiedBy>
  <cp:lastPrinted>2023-12-01T12:04:47Z</cp:lastPrinted>
  <dcterms:created xsi:type="dcterms:W3CDTF">2015-06-05T18:19:34Z</dcterms:created>
  <dcterms:modified xsi:type="dcterms:W3CDTF">2023-12-01T12:22:32Z</dcterms:modified>
</cp:coreProperties>
</file>